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mesut.olam\Desktop\"/>
    </mc:Choice>
  </mc:AlternateContent>
  <xr:revisionPtr revIDLastSave="0" documentId="13_ncr:1_{2739D166-667A-44B5-825E-E3A13AF71FD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rbon Ayak İzi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3" l="1"/>
  <c r="A48" i="3" a="1"/>
  <c r="A48" i="3" s="1"/>
  <c r="A31" i="3"/>
  <c r="F14" i="3"/>
  <c r="J39" i="3"/>
  <c r="I39" i="3"/>
  <c r="K39" i="3"/>
  <c r="E39" i="3"/>
  <c r="B39" i="3"/>
  <c r="A39" i="3"/>
  <c r="E77" i="3"/>
  <c r="E76" i="3"/>
  <c r="D14" i="3" s="1"/>
  <c r="E75" i="3"/>
  <c r="M14" i="3"/>
  <c r="L14" i="3"/>
  <c r="K14" i="3"/>
  <c r="J14" i="3"/>
  <c r="O39" i="3"/>
  <c r="M39" i="3"/>
  <c r="L39" i="3"/>
  <c r="H39" i="3"/>
  <c r="G39" i="3"/>
  <c r="F39" i="3"/>
  <c r="D39" i="3"/>
  <c r="C39" i="3"/>
  <c r="N14" i="3"/>
  <c r="I14" i="3"/>
  <c r="H14" i="3"/>
  <c r="G14" i="3"/>
  <c r="C14" i="3"/>
  <c r="A14" i="3"/>
  <c r="B14" i="3"/>
  <c r="P39" i="3" l="1"/>
  <c r="P14" i="3"/>
  <c r="Q31" i="3" l="1"/>
  <c r="G51" i="3" s="1"/>
  <c r="A36" i="3" l="1"/>
  <c r="A37" i="3" s="1"/>
  <c r="A33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<sst xmlns="http://schemas.openxmlformats.org/spreadsheetml/2006/main" count="83" uniqueCount="72">
  <si>
    <t>KEDİ</t>
  </si>
  <si>
    <t>OTOMOBİL</t>
  </si>
  <si>
    <t>TOPLU TAŞIMA</t>
  </si>
  <si>
    <t>MOTORSİKLET</t>
  </si>
  <si>
    <t>ADET</t>
  </si>
  <si>
    <t>TL</t>
  </si>
  <si>
    <t>ET</t>
  </si>
  <si>
    <t>SEBZE</t>
  </si>
  <si>
    <t>DENGELİ</t>
  </si>
  <si>
    <t>İÇME SUYU</t>
  </si>
  <si>
    <t>BÜYÜK</t>
  </si>
  <si>
    <t>ORTA</t>
  </si>
  <si>
    <t>KÜÇÜK</t>
  </si>
  <si>
    <t>KM/AY</t>
  </si>
  <si>
    <t>AYLIK TL</t>
  </si>
  <si>
    <t>TOPLU 
TAŞIMA</t>
  </si>
  <si>
    <t>ELEKTRİK</t>
  </si>
  <si>
    <t>DOĞALGAZ</t>
  </si>
  <si>
    <t>SU TON</t>
  </si>
  <si>
    <t>BİRA</t>
  </si>
  <si>
    <t>BÜYÜK KÖPEK</t>
  </si>
  <si>
    <t>KÜÇÜK KÖPEK</t>
  </si>
  <si>
    <t>ORTA KÖPEK</t>
  </si>
  <si>
    <t>SİĞARA</t>
  </si>
  <si>
    <t>YAPAY ZEKA</t>
  </si>
  <si>
    <t>SOSYAL MEDYA VİDEO</t>
  </si>
  <si>
    <t>GİYİM 1 ADET</t>
  </si>
  <si>
    <t>ASİTLİ İÇECEK</t>
  </si>
  <si>
    <t>SÜTLÜ İÇECEK</t>
  </si>
  <si>
    <t>ÇAY</t>
  </si>
  <si>
    <t>ŞARAP</t>
  </si>
  <si>
    <t>DİĞER ALKOLLÜ</t>
  </si>
  <si>
    <t>ELEKTRİK BİLMİYORUM</t>
  </si>
  <si>
    <t>DOĞAL GAZ BİLMİYORUM</t>
  </si>
  <si>
    <t>327 KWH</t>
  </si>
  <si>
    <t>155 M3</t>
  </si>
  <si>
    <t>SU TÜKETİMİ</t>
  </si>
  <si>
    <t xml:space="preserve">240 LT </t>
  </si>
  <si>
    <t>1.94 CO2e</t>
  </si>
  <si>
    <t>0.43 CO2e</t>
  </si>
  <si>
    <t>0.4CO2e</t>
  </si>
  <si>
    <t>Kutucuğa 1 Yazın</t>
  </si>
  <si>
    <t>1kwh 5.84 tl</t>
  </si>
  <si>
    <t>1 m3 19 tl</t>
  </si>
  <si>
    <t>120 tl vergiler dahil</t>
  </si>
  <si>
    <t>AYLIK SATIN ALINAN ÜRÜN ADEDİ/AY</t>
  </si>
  <si>
    <t>BİRA ADET/AY</t>
  </si>
  <si>
    <t>ŞARAP KADEH/AY</t>
  </si>
  <si>
    <t>DİĞER YÜKSEK ALKOLLÜ İÇECEKLER
ŞİŞE/AY</t>
  </si>
  <si>
    <t>TÜRK KAHVESİ</t>
  </si>
  <si>
    <t>TOPLAM</t>
  </si>
  <si>
    <t>KÖPEK
VARSA KUTUCAĞA SAYISINI YAZ</t>
  </si>
  <si>
    <t xml:space="preserve">GÜNLÜK </t>
  </si>
  <si>
    <t>ADET /AY</t>
  </si>
  <si>
    <t>ASİTLİ  İÇECEKLER KOLA VB./AY</t>
  </si>
  <si>
    <t>Aynı Evde
 Yaşayan</t>
  </si>
  <si>
    <t xml:space="preserve">SOSYAL MEDYA VİDEO  
GÜN-SAAT </t>
  </si>
  <si>
    <t xml:space="preserve">İÇME SUYU
LT-GÜN
</t>
  </si>
  <si>
    <t>DENGELİ İSE
1 YAZIN</t>
  </si>
  <si>
    <t>YAPAY ZEKA
SORUSU
Adet/AY</t>
  </si>
  <si>
    <t xml:space="preserve">SEBZE
(Haftalık öğün sayısı)
</t>
  </si>
  <si>
    <t xml:space="preserve">ET
(Haftalık öğün sayısı)
</t>
  </si>
  <si>
    <t>TÜRK KAHVESİ
GÜN/Adet</t>
  </si>
  <si>
    <t>SÜTLÜ İÇECEKLER
LATTE VB.
AYLIK/</t>
  </si>
  <si>
    <t>Belirtilmiyorsa
Alttaki ***</t>
  </si>
  <si>
    <t>ÇAY /BİTKİ ÇAYLARI
Gün/Adet</t>
  </si>
  <si>
    <t xml:space="preserve">GRAFİK </t>
  </si>
  <si>
    <t>TÜRKİYE</t>
  </si>
  <si>
    <t>SİZİN</t>
  </si>
  <si>
    <t>KÜRESEL</t>
  </si>
  <si>
    <t>ABD</t>
  </si>
  <si>
    <t>AVRUPA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</si>
</sst>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6100"/>
      <name val="Calibri"/>
      <family val="2"/>
      <charset val="162"/>
      <scheme val="minor"/>
    </font>
    <font>
      <sz val="12"/>
      <color theme="1"/>
      <name val="Bahnschrift SemiBold"/>
      <family val="2"/>
      <charset val="162"/>
    </font>
    <font>
      <sz val="20"/>
      <color rgb="FFFF0000"/>
      <name val="Calibri"/>
      <family val="2"/>
      <charset val="162"/>
      <scheme val="minor"/>
    </font>
    <font>
      <b/>
      <sz val="28"/>
      <name val="Arial Black"/>
      <family val="2"/>
      <charset val="162"/>
    </font>
    <font>
      <sz val="36"/>
      <color theme="1"/>
      <name val="Calibri"/>
      <family val="2"/>
      <scheme val="minor"/>
    </font>
    <font>
      <sz val="11"/>
      <color theme="1"/>
      <name val="Bahnschrift SemiBold"/>
      <family val="2"/>
      <charset val="162"/>
    </font>
    <font>
      <sz val="28"/>
      <color theme="9" tint="-0.249977111117893"/>
      <name val="Calibri"/>
      <family val="2"/>
      <scheme val="minor"/>
    </font>
    <font>
      <sz val="22"/>
      <color theme="1"/>
      <name val="Calibri"/>
      <family val="2"/>
      <scheme val="minor"/>
    </font>
    <font>
      <sz val="14"/>
      <color theme="1"/>
      <name val="Aharoni"/>
      <charset val="177"/>
    </font>
    <font>
      <sz val="14"/>
      <color theme="1"/>
      <name val="Calibri"/>
      <family val="2"/>
      <scheme val="minor"/>
    </font>
    <font>
      <sz val="28"/>
      <color rgb="FF00B05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4" borderId="0" applyNumberFormat="0" applyBorder="0" applyAlignment="0" applyProtection="0"/>
  </cellStyleXfs>
  <cellXfs count="79">
    <xf numFmtId="0" fontId="0" fillId="0" borderId="0" xfId="0"/>
    <xf numFmtId="0" fontId="0" fillId="0" borderId="0" xfId="0" applyFill="1"/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0" fontId="1" fillId="2" borderId="24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/>
    </xf>
    <xf numFmtId="1" fontId="5" fillId="0" borderId="0" xfId="0" applyNumberFormat="1" applyFont="1" applyFill="1" applyBorder="1" applyAlignment="1">
      <alignment horizontal="center" vertical="center"/>
    </xf>
    <xf numFmtId="0" fontId="0" fillId="8" borderId="0" xfId="0" applyFill="1" applyProtection="1">
      <protection hidden="1"/>
    </xf>
    <xf numFmtId="0" fontId="0" fillId="8" borderId="0" xfId="0" applyFill="1" applyAlignment="1" applyProtection="1">
      <alignment horizontal="right"/>
      <protection hidden="1"/>
    </xf>
    <xf numFmtId="0" fontId="0" fillId="8" borderId="0" xfId="0" applyFill="1"/>
    <xf numFmtId="1" fontId="0" fillId="8" borderId="0" xfId="0" applyNumberFormat="1" applyFill="1" applyAlignment="1" applyProtection="1">
      <alignment horizontal="left"/>
      <protection hidden="1"/>
    </xf>
    <xf numFmtId="0" fontId="10" fillId="8" borderId="0" xfId="0" applyFont="1" applyFill="1" applyAlignment="1">
      <alignment horizontal="left" vertical="center"/>
    </xf>
    <xf numFmtId="0" fontId="11" fillId="8" borderId="0" xfId="0" applyFont="1" applyFill="1" applyAlignment="1">
      <alignment horizontal="left"/>
    </xf>
    <xf numFmtId="0" fontId="0" fillId="8" borderId="0" xfId="0" applyFill="1" applyAlignment="1">
      <alignment horizontal="left"/>
    </xf>
    <xf numFmtId="0" fontId="9" fillId="8" borderId="0" xfId="0" applyFont="1" applyFill="1"/>
    <xf numFmtId="1" fontId="5" fillId="0" borderId="8" xfId="0" applyNumberFormat="1" applyFont="1" applyFill="1" applyBorder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0" fontId="3" fillId="3" borderId="34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3" borderId="35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6" borderId="16" xfId="0" applyFont="1" applyFill="1" applyBorder="1" applyAlignment="1">
      <alignment horizontal="center" vertical="center" wrapText="1"/>
    </xf>
    <xf numFmtId="0" fontId="3" fillId="6" borderId="28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3" fillId="6" borderId="36" xfId="0" applyFont="1" applyFill="1" applyBorder="1" applyAlignment="1">
      <alignment horizontal="center" vertical="center"/>
    </xf>
    <xf numFmtId="0" fontId="1" fillId="7" borderId="14" xfId="0" applyFont="1" applyFill="1" applyBorder="1" applyAlignment="1" applyProtection="1">
      <alignment horizontal="center" vertical="center"/>
      <protection locked="0"/>
    </xf>
    <xf numFmtId="0" fontId="1" fillId="7" borderId="37" xfId="0" applyFont="1" applyFill="1" applyBorder="1" applyAlignment="1" applyProtection="1">
      <alignment horizontal="center" vertical="center"/>
      <protection locked="0"/>
    </xf>
    <xf numFmtId="0" fontId="1" fillId="2" borderId="32" xfId="0" applyFont="1" applyFill="1" applyBorder="1" applyAlignment="1" applyProtection="1">
      <alignment horizontal="center" vertical="center"/>
      <protection locked="0"/>
    </xf>
    <xf numFmtId="0" fontId="1" fillId="2" borderId="33" xfId="0" applyFon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>
      <alignment horizontal="center"/>
    </xf>
    <xf numFmtId="0" fontId="4" fillId="2" borderId="9" xfId="1" applyFont="1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30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3" fillId="3" borderId="13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" fontId="8" fillId="2" borderId="0" xfId="0" applyNumberFormat="1" applyFont="1" applyFill="1" applyBorder="1" applyAlignment="1">
      <alignment horizontal="center"/>
    </xf>
    <xf numFmtId="1" fontId="8" fillId="2" borderId="9" xfId="0" applyNumberFormat="1" applyFont="1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0" fillId="5" borderId="31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1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1" fontId="6" fillId="0" borderId="0" xfId="0" applyNumberFormat="1" applyFont="1" applyFill="1" applyBorder="1" applyAlignment="1">
      <alignment horizontal="center" vertical="center"/>
    </xf>
    <xf numFmtId="1" fontId="6" fillId="0" borderId="9" xfId="0" applyNumberFormat="1" applyFont="1" applyFill="1" applyBorder="1" applyAlignment="1">
      <alignment horizontal="center" vertical="center"/>
    </xf>
    <xf numFmtId="1" fontId="12" fillId="2" borderId="0" xfId="0" applyNumberFormat="1" applyFont="1" applyFill="1" applyBorder="1" applyAlignment="1">
      <alignment horizontal="center" vertical="center"/>
    </xf>
    <xf numFmtId="1" fontId="12" fillId="2" borderId="9" xfId="0" applyNumberFormat="1" applyFont="1" applyFill="1" applyBorder="1" applyAlignment="1">
      <alignment horizontal="center" vertical="center"/>
    </xf>
  </cellXfs>
  <cellStyles count="2">
    <cellStyle name="İyi" xfId="1" builtinId="26"/>
    <cellStyle name="Normal" xfId="0" builtinId="0"/>
  </cellStyles>
  <dxfs count="3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66FFFF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r-TR" sz="1400"/>
              <a:t>aylık</a:t>
            </a:r>
            <a:r>
              <a:rPr lang="tr-TR" sz="1400" baseline="0"/>
              <a:t> co2 ortalamaları</a:t>
            </a:r>
            <a:endParaRPr lang="en-US" sz="1400"/>
          </a:p>
        </c:rich>
      </c:tx>
      <c:overlay val="0"/>
      <c:spPr>
        <a:solidFill>
          <a:schemeClr val="accent4">
            <a:lumMod val="60000"/>
            <a:lumOff val="4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view3D>
      <c:rotX val="10"/>
      <c:rotY val="0"/>
      <c:depthPercent val="100"/>
      <c:rAngAx val="0"/>
    </c:view3D>
    <c:floor>
      <c:thickness val="0"/>
      <c:spPr>
        <a:solidFill>
          <a:schemeClr val="lt1"/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FF0000"/>
            </a:solidFill>
            <a:ln>
              <a:solidFill>
                <a:schemeClr val="accent1"/>
              </a:solidFill>
            </a:ln>
            <a:effectLst/>
            <a:sp3d>
              <a:contourClr>
                <a:schemeClr val="accent1"/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'Karbon Ayak İzi'!$G$50:$K$50</c:f>
              <c:strCache>
                <c:ptCount val="5"/>
                <c:pt idx="0">
                  <c:v>SİZİN</c:v>
                </c:pt>
                <c:pt idx="1">
                  <c:v>KÜRESEL</c:v>
                </c:pt>
                <c:pt idx="2">
                  <c:v>TÜRKİYE</c:v>
                </c:pt>
                <c:pt idx="3">
                  <c:v>AVRUPA</c:v>
                </c:pt>
                <c:pt idx="4">
                  <c:v>ABD</c:v>
                </c:pt>
              </c:strCache>
            </c:strRef>
          </c:cat>
          <c:val>
            <c:numRef>
              <c:f>'Karbon Ayak İzi'!$G$51:$K$51</c:f>
              <c:numCache>
                <c:formatCode>General</c:formatCode>
                <c:ptCount val="5"/>
                <c:pt idx="0" formatCode="0">
                  <c:v>142</c:v>
                </c:pt>
                <c:pt idx="1">
                  <c:v>400</c:v>
                </c:pt>
                <c:pt idx="2">
                  <c:v>576</c:v>
                </c:pt>
                <c:pt idx="3">
                  <c:v>700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5-4773-89B0-F5336573D4E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60"/>
        <c:gapDepth val="0"/>
        <c:shape val="box"/>
        <c:axId val="2089992048"/>
        <c:axId val="2089994544"/>
        <c:axId val="0"/>
      </c:bar3DChart>
      <c:catAx>
        <c:axId val="2089992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2089994544"/>
        <c:crosses val="autoZero"/>
        <c:auto val="1"/>
        <c:lblAlgn val="ctr"/>
        <c:lblOffset val="100"/>
        <c:noMultiLvlLbl val="0"/>
      </c:catAx>
      <c:valAx>
        <c:axId val="2089994544"/>
        <c:scaling>
          <c:orientation val="minMax"/>
        </c:scaling>
        <c:delete val="1"/>
        <c:axPos val="l"/>
        <c:numFmt formatCode="0" sourceLinked="1"/>
        <c:majorTickMark val="none"/>
        <c:minorTickMark val="none"/>
        <c:tickLblPos val="nextTo"/>
        <c:crossAx val="2089992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/>
      </a:solidFill>
      <a:sp3d/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95250</xdr:rowOff>
    </xdr:from>
    <xdr:to>
      <xdr:col>1</xdr:col>
      <xdr:colOff>1238250</xdr:colOff>
      <xdr:row>9</xdr:row>
      <xdr:rowOff>190500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9CE8CBF0-6C0A-49D1-A56A-26412E2AEF77}"/>
            </a:ext>
          </a:extLst>
        </xdr:cNvPr>
        <xdr:cNvSpPr/>
      </xdr:nvSpPr>
      <xdr:spPr>
        <a:xfrm>
          <a:off x="0" y="971550"/>
          <a:ext cx="2276475" cy="8572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0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ELEKTRİK </a:t>
          </a:r>
        </a:p>
      </xdr:txBody>
    </xdr:sp>
    <xdr:clientData/>
  </xdr:twoCellAnchor>
  <xdr:twoCellAnchor>
    <xdr:from>
      <xdr:col>0</xdr:col>
      <xdr:colOff>0</xdr:colOff>
      <xdr:row>0</xdr:row>
      <xdr:rowOff>19050</xdr:rowOff>
    </xdr:from>
    <xdr:to>
      <xdr:col>15</xdr:col>
      <xdr:colOff>600074</xdr:colOff>
      <xdr:row>3</xdr:row>
      <xdr:rowOff>180975</xdr:rowOff>
    </xdr:to>
    <xdr:sp macro="" textlink="">
      <xdr:nvSpPr>
        <xdr:cNvPr id="3" name="Dikdörtgen 2">
          <a:extLst>
            <a:ext uri="{FF2B5EF4-FFF2-40B4-BE49-F238E27FC236}">
              <a16:creationId xmlns:a16="http://schemas.microsoft.com/office/drawing/2014/main" id="{B02216A5-9B4E-4D0B-8AF8-3D8316BAF079}"/>
            </a:ext>
          </a:extLst>
        </xdr:cNvPr>
        <xdr:cNvSpPr/>
      </xdr:nvSpPr>
      <xdr:spPr>
        <a:xfrm>
          <a:off x="0" y="19050"/>
          <a:ext cx="15763874" cy="733425"/>
        </a:xfrm>
        <a:prstGeom prst="rect">
          <a:avLst/>
        </a:prstGeom>
        <a:solidFill>
          <a:schemeClr val="bg1"/>
        </a:solidFill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tr-TR" sz="4000">
              <a:solidFill>
                <a:schemeClr val="accent1">
                  <a:lumMod val="50000"/>
                </a:schemeClr>
              </a:solidFill>
            </a:rPr>
            <a:t>KARBON</a:t>
          </a:r>
          <a:r>
            <a:rPr lang="tr-TR" sz="4000" baseline="0">
              <a:solidFill>
                <a:schemeClr val="accent1">
                  <a:lumMod val="50000"/>
                </a:schemeClr>
              </a:solidFill>
            </a:rPr>
            <a:t> AYAK İZİ HESAPLAMA</a:t>
          </a:r>
          <a:endParaRPr lang="tr-TR" sz="4000">
            <a:solidFill>
              <a:schemeClr val="accent1">
                <a:lumMod val="50000"/>
              </a:schemeClr>
            </a:solidFill>
          </a:endParaRPr>
        </a:p>
      </xdr:txBody>
    </xdr:sp>
    <xdr:clientData/>
  </xdr:twoCellAnchor>
  <xdr:twoCellAnchor>
    <xdr:from>
      <xdr:col>2</xdr:col>
      <xdr:colOff>161926</xdr:colOff>
      <xdr:row>5</xdr:row>
      <xdr:rowOff>57149</xdr:rowOff>
    </xdr:from>
    <xdr:to>
      <xdr:col>3</xdr:col>
      <xdr:colOff>1133475</xdr:colOff>
      <xdr:row>9</xdr:row>
      <xdr:rowOff>152400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B884CF15-C6CF-47CD-82C6-AB896182E061}"/>
            </a:ext>
          </a:extLst>
        </xdr:cNvPr>
        <xdr:cNvSpPr/>
      </xdr:nvSpPr>
      <xdr:spPr>
        <a:xfrm>
          <a:off x="2495551" y="933449"/>
          <a:ext cx="2047874" cy="85725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0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DOĞALGAZ  </a:t>
          </a:r>
        </a:p>
      </xdr:txBody>
    </xdr:sp>
    <xdr:clientData/>
  </xdr:twoCellAnchor>
  <xdr:twoCellAnchor>
    <xdr:from>
      <xdr:col>4</xdr:col>
      <xdr:colOff>28576</xdr:colOff>
      <xdr:row>5</xdr:row>
      <xdr:rowOff>57150</xdr:rowOff>
    </xdr:from>
    <xdr:to>
      <xdr:col>5</xdr:col>
      <xdr:colOff>1276350</xdr:colOff>
      <xdr:row>9</xdr:row>
      <xdr:rowOff>171450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F645557-3609-4E53-AD2D-8747BDB9BDCC}"/>
            </a:ext>
          </a:extLst>
        </xdr:cNvPr>
        <xdr:cNvSpPr/>
      </xdr:nvSpPr>
      <xdr:spPr>
        <a:xfrm>
          <a:off x="4695826" y="933450"/>
          <a:ext cx="2152649" cy="87630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l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SU TÜKETİMİ</a:t>
          </a:r>
        </a:p>
      </xdr:txBody>
    </xdr:sp>
    <xdr:clientData/>
  </xdr:twoCellAnchor>
  <xdr:twoCellAnchor>
    <xdr:from>
      <xdr:col>6</xdr:col>
      <xdr:colOff>123825</xdr:colOff>
      <xdr:row>5</xdr:row>
      <xdr:rowOff>28575</xdr:rowOff>
    </xdr:from>
    <xdr:to>
      <xdr:col>8</xdr:col>
      <xdr:colOff>733425</xdr:colOff>
      <xdr:row>9</xdr:row>
      <xdr:rowOff>161925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C900891D-3612-41A5-9DD8-30C40B919CA4}"/>
            </a:ext>
          </a:extLst>
        </xdr:cNvPr>
        <xdr:cNvSpPr/>
      </xdr:nvSpPr>
      <xdr:spPr>
        <a:xfrm>
          <a:off x="7058025" y="904875"/>
          <a:ext cx="2847975" cy="8953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ULAŞIM</a:t>
          </a:r>
        </a:p>
      </xdr:txBody>
    </xdr:sp>
    <xdr:clientData/>
  </xdr:twoCellAnchor>
  <xdr:twoCellAnchor>
    <xdr:from>
      <xdr:col>9</xdr:col>
      <xdr:colOff>114300</xdr:colOff>
      <xdr:row>5</xdr:row>
      <xdr:rowOff>66675</xdr:rowOff>
    </xdr:from>
    <xdr:to>
      <xdr:col>12</xdr:col>
      <xdr:colOff>514350</xdr:colOff>
      <xdr:row>9</xdr:row>
      <xdr:rowOff>161925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32D3C295-F446-43F4-AE97-1CAC7F532C91}"/>
            </a:ext>
          </a:extLst>
        </xdr:cNvPr>
        <xdr:cNvSpPr/>
      </xdr:nvSpPr>
      <xdr:spPr>
        <a:xfrm>
          <a:off x="10182225" y="942975"/>
          <a:ext cx="2943225" cy="857250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+mn-lt"/>
              <a:ea typeface="+mn-ea"/>
              <a:cs typeface="+mn-cs"/>
            </a:rPr>
            <a:t>EVCİL HAYVAN</a:t>
          </a:r>
        </a:p>
      </xdr:txBody>
    </xdr:sp>
    <xdr:clientData/>
  </xdr:twoCellAnchor>
  <xdr:twoCellAnchor>
    <xdr:from>
      <xdr:col>0</xdr:col>
      <xdr:colOff>85725</xdr:colOff>
      <xdr:row>40</xdr:row>
      <xdr:rowOff>28575</xdr:rowOff>
    </xdr:from>
    <xdr:to>
      <xdr:col>2</xdr:col>
      <xdr:colOff>952500</xdr:colOff>
      <xdr:row>43</xdr:row>
      <xdr:rowOff>238123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4DFA73F5-1526-4504-935F-B1DC9EE529F0}"/>
            </a:ext>
          </a:extLst>
        </xdr:cNvPr>
        <xdr:cNvSpPr/>
      </xdr:nvSpPr>
      <xdr:spPr>
        <a:xfrm>
          <a:off x="85725" y="5848350"/>
          <a:ext cx="3200400" cy="781048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BESLENME</a:t>
          </a:r>
        </a:p>
      </xdr:txBody>
    </xdr:sp>
    <xdr:clientData/>
  </xdr:twoCellAnchor>
  <xdr:twoCellAnchor>
    <xdr:from>
      <xdr:col>3</xdr:col>
      <xdr:colOff>76201</xdr:colOff>
      <xdr:row>40</xdr:row>
      <xdr:rowOff>57149</xdr:rowOff>
    </xdr:from>
    <xdr:to>
      <xdr:col>4</xdr:col>
      <xdr:colOff>838201</xdr:colOff>
      <xdr:row>43</xdr:row>
      <xdr:rowOff>209550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5390DF1-B899-44ED-9671-3CAC9D9F29B9}"/>
            </a:ext>
          </a:extLst>
        </xdr:cNvPr>
        <xdr:cNvSpPr/>
      </xdr:nvSpPr>
      <xdr:spPr>
        <a:xfrm>
          <a:off x="3486151" y="5867399"/>
          <a:ext cx="2019300" cy="72390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İNTERNET</a:t>
          </a:r>
        </a:p>
      </xdr:txBody>
    </xdr:sp>
    <xdr:clientData/>
  </xdr:twoCellAnchor>
  <xdr:twoCellAnchor>
    <xdr:from>
      <xdr:col>6</xdr:col>
      <xdr:colOff>114301</xdr:colOff>
      <xdr:row>40</xdr:row>
      <xdr:rowOff>28574</xdr:rowOff>
    </xdr:from>
    <xdr:to>
      <xdr:col>10</xdr:col>
      <xdr:colOff>714376</xdr:colOff>
      <xdr:row>43</xdr:row>
      <xdr:rowOff>304799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356FA9BE-2A47-4DDF-9C7C-F9FF629BB314}"/>
            </a:ext>
          </a:extLst>
        </xdr:cNvPr>
        <xdr:cNvSpPr/>
      </xdr:nvSpPr>
      <xdr:spPr>
        <a:xfrm>
          <a:off x="7048501" y="5848349"/>
          <a:ext cx="4448175" cy="84772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ALKOLSÜZ İÇECEKLER</a:t>
          </a:r>
        </a:p>
      </xdr:txBody>
    </xdr:sp>
    <xdr:clientData/>
  </xdr:twoCellAnchor>
  <xdr:twoCellAnchor>
    <xdr:from>
      <xdr:col>13</xdr:col>
      <xdr:colOff>28576</xdr:colOff>
      <xdr:row>5</xdr:row>
      <xdr:rowOff>142875</xdr:rowOff>
    </xdr:from>
    <xdr:to>
      <xdr:col>13</xdr:col>
      <xdr:colOff>1457326</xdr:colOff>
      <xdr:row>9</xdr:row>
      <xdr:rowOff>76200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8A25E9E2-2051-4816-9FC8-8292B041A7D1}"/>
            </a:ext>
          </a:extLst>
        </xdr:cNvPr>
        <xdr:cNvSpPr/>
      </xdr:nvSpPr>
      <xdr:spPr>
        <a:xfrm>
          <a:off x="13249276" y="1019175"/>
          <a:ext cx="1428750" cy="69532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SİGARA</a:t>
          </a:r>
        </a:p>
      </xdr:txBody>
    </xdr:sp>
    <xdr:clientData/>
  </xdr:twoCellAnchor>
  <xdr:twoCellAnchor>
    <xdr:from>
      <xdr:col>5</xdr:col>
      <xdr:colOff>38100</xdr:colOff>
      <xdr:row>40</xdr:row>
      <xdr:rowOff>76199</xdr:rowOff>
    </xdr:from>
    <xdr:to>
      <xdr:col>5</xdr:col>
      <xdr:colOff>1314450</xdr:colOff>
      <xdr:row>43</xdr:row>
      <xdr:rowOff>180974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FDB6AF23-8B4C-4DC8-BC97-8405C26A7CF7}"/>
            </a:ext>
          </a:extLst>
        </xdr:cNvPr>
        <xdr:cNvSpPr/>
      </xdr:nvSpPr>
      <xdr:spPr>
        <a:xfrm>
          <a:off x="5610225" y="5886449"/>
          <a:ext cx="1276350" cy="676275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GİYİM </a:t>
          </a:r>
        </a:p>
      </xdr:txBody>
    </xdr:sp>
    <xdr:clientData/>
  </xdr:twoCellAnchor>
  <xdr:twoCellAnchor>
    <xdr:from>
      <xdr:col>14</xdr:col>
      <xdr:colOff>47625</xdr:colOff>
      <xdr:row>5</xdr:row>
      <xdr:rowOff>9524</xdr:rowOff>
    </xdr:from>
    <xdr:to>
      <xdr:col>15</xdr:col>
      <xdr:colOff>476249</xdr:colOff>
      <xdr:row>9</xdr:row>
      <xdr:rowOff>238125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BE5B97C7-3372-4233-BB91-63E4684B1A7C}"/>
            </a:ext>
          </a:extLst>
        </xdr:cNvPr>
        <xdr:cNvSpPr/>
      </xdr:nvSpPr>
      <xdr:spPr>
        <a:xfrm>
          <a:off x="14735175" y="885824"/>
          <a:ext cx="1219199" cy="990601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KİŞİ SAYISI</a:t>
          </a:r>
        </a:p>
      </xdr:txBody>
    </xdr:sp>
    <xdr:clientData/>
  </xdr:twoCellAnchor>
  <xdr:twoCellAnchor>
    <xdr:from>
      <xdr:col>11</xdr:col>
      <xdr:colOff>180974</xdr:colOff>
      <xdr:row>40</xdr:row>
      <xdr:rowOff>28575</xdr:rowOff>
    </xdr:from>
    <xdr:to>
      <xdr:col>15</xdr:col>
      <xdr:colOff>495300</xdr:colOff>
      <xdr:row>43</xdr:row>
      <xdr:rowOff>295274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9FC2A789-1A9F-4701-99CE-1FF89FB3A359}"/>
            </a:ext>
          </a:extLst>
        </xdr:cNvPr>
        <xdr:cNvSpPr/>
      </xdr:nvSpPr>
      <xdr:spPr>
        <a:xfrm>
          <a:off x="11791949" y="5772150"/>
          <a:ext cx="4181476" cy="838199"/>
        </a:xfrm>
        <a:prstGeom prst="ellipse">
          <a:avLst/>
        </a:prstGeom>
        <a:solidFill>
          <a:schemeClr val="tx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tr-TR" sz="1800" b="1">
              <a:solidFill>
                <a:srgbClr val="FFFF00"/>
              </a:solidFill>
              <a:latin typeface="Bahnschrift SemiBold" panose="020B0502040204020203" pitchFamily="34" charset="0"/>
              <a:ea typeface="+mn-ea"/>
              <a:cs typeface="Aharoni" panose="02010803020104030203" pitchFamily="2" charset="-79"/>
            </a:rPr>
            <a:t>ALKOLLÜ İÇECEKLER</a:t>
          </a:r>
        </a:p>
      </xdr:txBody>
    </xdr:sp>
    <xdr:clientData/>
  </xdr:twoCellAnchor>
  <xdr:twoCellAnchor>
    <xdr:from>
      <xdr:col>15</xdr:col>
      <xdr:colOff>533400</xdr:colOff>
      <xdr:row>0</xdr:row>
      <xdr:rowOff>0</xdr:rowOff>
    </xdr:from>
    <xdr:to>
      <xdr:col>19</xdr:col>
      <xdr:colOff>447675</xdr:colOff>
      <xdr:row>32</xdr:row>
      <xdr:rowOff>123824</xdr:rowOff>
    </xdr:to>
    <xdr:graphicFrame macro="">
      <xdr:nvGraphicFramePr>
        <xdr:cNvPr id="5" name="Grafik 4">
          <a:extLst>
            <a:ext uri="{FF2B5EF4-FFF2-40B4-BE49-F238E27FC236}">
              <a16:creationId xmlns:a16="http://schemas.microsoft.com/office/drawing/2014/main" id="{DE5AC2A1-26A6-4C17-B40D-7C0AA05DCA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16</v>
    <v>8</v>
    <v>25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A7D51-E5A8-43DF-A852-FA46C43DBD6A}">
  <sheetPr codeName="Sayfa1"/>
  <dimension ref="A1:U89"/>
  <sheetViews>
    <sheetView showGridLines="0" showRowColHeaders="0" tabSelected="1" zoomScaleNormal="100" workbookViewId="0"/>
  </sheetViews>
  <sheetFormatPr defaultRowHeight="15" x14ac:dyDescent="0.25"/>
  <cols>
    <col min="1" max="1" width="15.5703125" customWidth="1"/>
    <col min="2" max="2" width="19.42578125" customWidth="1"/>
    <col min="3" max="3" width="16.140625" customWidth="1"/>
    <col min="4" max="4" width="18.85546875" customWidth="1"/>
    <col min="5" max="5" width="13.5703125" customWidth="1"/>
    <col min="6" max="6" width="20.42578125" customWidth="1"/>
    <col min="7" max="7" width="15" customWidth="1"/>
    <col min="8" max="8" width="18.5703125" customWidth="1"/>
    <col min="9" max="9" width="13.42578125" customWidth="1"/>
    <col min="10" max="10" width="10.7109375" customWidth="1"/>
    <col min="11" max="11" width="12.42578125" customWidth="1"/>
    <col min="12" max="12" width="15" customWidth="1"/>
    <col min="14" max="14" width="22" customWidth="1"/>
    <col min="15" max="15" width="11.85546875" customWidth="1"/>
    <col min="16" max="16" width="8.140625" customWidth="1"/>
    <col min="17" max="17" width="8" customWidth="1"/>
    <col min="18" max="18" width="5.7109375" customWidth="1"/>
    <col min="19" max="19" width="7.42578125" customWidth="1"/>
    <col min="20" max="20" width="7" customWidth="1"/>
    <col min="21" max="21" width="0.28515625" customWidth="1"/>
  </cols>
  <sheetData>
    <row r="1" spans="1:20" x14ac:dyDescent="0.25">
      <c r="Q1" s="46"/>
      <c r="R1" s="46"/>
      <c r="S1" s="46"/>
      <c r="T1" s="47"/>
    </row>
    <row r="2" spans="1:20" x14ac:dyDescent="0.25">
      <c r="Q2" s="48"/>
      <c r="R2" s="48"/>
      <c r="S2" s="48"/>
      <c r="T2" s="49"/>
    </row>
    <row r="3" spans="1:20" x14ac:dyDescent="0.25">
      <c r="Q3" s="48"/>
      <c r="R3" s="48"/>
      <c r="S3" s="48"/>
      <c r="T3" s="49"/>
    </row>
    <row r="4" spans="1:20" ht="4.5" customHeight="1" thickBot="1" x14ac:dyDescent="0.3">
      <c r="Q4" s="48"/>
      <c r="R4" s="48"/>
      <c r="S4" s="48"/>
      <c r="T4" s="49"/>
    </row>
    <row r="5" spans="1:20" x14ac:dyDescent="0.25">
      <c r="A5" s="71"/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69"/>
      <c r="Q5" s="48"/>
      <c r="R5" s="48"/>
      <c r="S5" s="48"/>
      <c r="T5" s="49"/>
    </row>
    <row r="6" spans="1:20" x14ac:dyDescent="0.25">
      <c r="A6" s="72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70"/>
      <c r="Q6" s="48"/>
      <c r="R6" s="48"/>
      <c r="S6" s="48"/>
      <c r="T6" s="49"/>
    </row>
    <row r="7" spans="1:20" x14ac:dyDescent="0.25">
      <c r="A7" s="72"/>
      <c r="B7" s="53"/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  <c r="O7" s="53"/>
      <c r="P7" s="70"/>
      <c r="Q7" s="48"/>
      <c r="R7" s="48"/>
      <c r="S7" s="48"/>
      <c r="T7" s="49"/>
    </row>
    <row r="8" spans="1:20" x14ac:dyDescent="0.25">
      <c r="A8" s="72"/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70"/>
      <c r="Q8" s="48"/>
      <c r="R8" s="48"/>
      <c r="S8" s="48"/>
      <c r="T8" s="49"/>
    </row>
    <row r="9" spans="1:20" x14ac:dyDescent="0.25">
      <c r="A9" s="72"/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53"/>
      <c r="N9" s="53"/>
      <c r="O9" s="53"/>
      <c r="P9" s="70"/>
      <c r="Q9" s="48"/>
      <c r="R9" s="48"/>
      <c r="S9" s="48"/>
      <c r="T9" s="49"/>
    </row>
    <row r="10" spans="1:20" ht="39.75" customHeight="1" x14ac:dyDescent="0.25">
      <c r="A10" s="72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70"/>
      <c r="Q10" s="48"/>
      <c r="R10" s="48"/>
      <c r="S10" s="48"/>
      <c r="T10" s="49"/>
    </row>
    <row r="11" spans="1:20" ht="30" x14ac:dyDescent="0.25">
      <c r="A11" s="32" t="s">
        <v>14</v>
      </c>
      <c r="B11" s="4" t="s">
        <v>64</v>
      </c>
      <c r="C11" s="34" t="s">
        <v>14</v>
      </c>
      <c r="D11" s="4" t="s">
        <v>64</v>
      </c>
      <c r="E11" s="34" t="s">
        <v>14</v>
      </c>
      <c r="F11" s="4" t="s">
        <v>64</v>
      </c>
      <c r="G11" s="5" t="s">
        <v>1</v>
      </c>
      <c r="H11" s="5" t="s">
        <v>3</v>
      </c>
      <c r="I11" s="6" t="s">
        <v>15</v>
      </c>
      <c r="J11" s="7" t="s">
        <v>0</v>
      </c>
      <c r="K11" s="56" t="s">
        <v>51</v>
      </c>
      <c r="L11" s="57"/>
      <c r="M11" s="57"/>
      <c r="N11" s="5" t="s">
        <v>52</v>
      </c>
      <c r="O11" s="40">
        <v>3</v>
      </c>
      <c r="P11" s="41"/>
      <c r="Q11" s="48"/>
      <c r="R11" s="48"/>
      <c r="S11" s="48"/>
      <c r="T11" s="49"/>
    </row>
    <row r="12" spans="1:20" ht="21" customHeight="1" x14ac:dyDescent="0.25">
      <c r="A12" s="33"/>
      <c r="B12" s="8" t="s">
        <v>41</v>
      </c>
      <c r="C12" s="35"/>
      <c r="D12" s="8" t="s">
        <v>41</v>
      </c>
      <c r="E12" s="35"/>
      <c r="F12" s="8" t="s">
        <v>41</v>
      </c>
      <c r="G12" s="5" t="s">
        <v>13</v>
      </c>
      <c r="H12" s="5" t="s">
        <v>13</v>
      </c>
      <c r="I12" s="6" t="s">
        <v>13</v>
      </c>
      <c r="J12" s="6" t="s">
        <v>4</v>
      </c>
      <c r="K12" s="6" t="s">
        <v>10</v>
      </c>
      <c r="L12" s="6" t="s">
        <v>11</v>
      </c>
      <c r="M12" s="6" t="s">
        <v>12</v>
      </c>
      <c r="N12" s="6" t="s">
        <v>53</v>
      </c>
      <c r="O12" s="36" t="s">
        <v>55</v>
      </c>
      <c r="P12" s="37"/>
      <c r="Q12" s="48"/>
      <c r="R12" s="48"/>
      <c r="S12" s="48"/>
      <c r="T12" s="49"/>
    </row>
    <row r="13" spans="1:20" ht="29.25" customHeight="1" thickBot="1" x14ac:dyDescent="0.3">
      <c r="A13" s="12">
        <v>0</v>
      </c>
      <c r="B13" s="13">
        <v>0</v>
      </c>
      <c r="C13" s="14">
        <v>0</v>
      </c>
      <c r="D13" s="13">
        <v>0</v>
      </c>
      <c r="E13" s="14">
        <v>0</v>
      </c>
      <c r="F13" s="13">
        <v>0</v>
      </c>
      <c r="G13" s="14"/>
      <c r="H13" s="14">
        <v>10</v>
      </c>
      <c r="I13" s="14"/>
      <c r="J13" s="15"/>
      <c r="K13" s="14">
        <v>0</v>
      </c>
      <c r="L13" s="14">
        <v>0</v>
      </c>
      <c r="M13" s="14">
        <v>0</v>
      </c>
      <c r="N13" s="14">
        <v>0</v>
      </c>
      <c r="O13" s="38"/>
      <c r="P13" s="39"/>
      <c r="Q13" s="48"/>
      <c r="R13" s="48"/>
      <c r="S13" s="48"/>
      <c r="T13" s="49"/>
    </row>
    <row r="14" spans="1:20" s="1" customFormat="1" ht="2.25" hidden="1" customHeight="1" x14ac:dyDescent="0.25">
      <c r="A14" s="17">
        <f>((A13/D49)*B49)/O11</f>
        <v>0</v>
      </c>
      <c r="B14" s="18">
        <f>B13*140</f>
        <v>0</v>
      </c>
      <c r="C14" s="18">
        <f>((C13/D51)*B51)/O11</f>
        <v>0</v>
      </c>
      <c r="D14" s="18">
        <f>D13*E76</f>
        <v>0</v>
      </c>
      <c r="E14" s="18">
        <f>(B50*E13)/O11</f>
        <v>0</v>
      </c>
      <c r="F14" s="18">
        <f>F13*D50</f>
        <v>0</v>
      </c>
      <c r="G14" s="18">
        <f>G13*B52</f>
        <v>0</v>
      </c>
      <c r="H14" s="18">
        <f>H13*B53</f>
        <v>1</v>
      </c>
      <c r="I14" s="18">
        <f>I13*B54</f>
        <v>0</v>
      </c>
      <c r="J14" s="18">
        <f>(J13*B61)/O11</f>
        <v>0</v>
      </c>
      <c r="K14" s="18">
        <f>(K13*B58)/O11</f>
        <v>0</v>
      </c>
      <c r="L14" s="18">
        <f>(L13*B60)/O11</f>
        <v>0</v>
      </c>
      <c r="M14" s="18">
        <f>(M13*B59)/O11</f>
        <v>0</v>
      </c>
      <c r="N14" s="18">
        <f>N13*B62</f>
        <v>0</v>
      </c>
      <c r="O14" s="17" t="s">
        <v>50</v>
      </c>
      <c r="P14" s="17">
        <f>SUM(A14:N14)</f>
        <v>1</v>
      </c>
      <c r="Q14" s="50"/>
      <c r="R14" s="50"/>
      <c r="S14" s="50"/>
      <c r="T14" s="51"/>
    </row>
    <row r="15" spans="1:20" s="1" customFormat="1" ht="26.25" hidden="1" customHeight="1" x14ac:dyDescent="0.25">
      <c r="A15" s="17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7"/>
      <c r="P15" s="17"/>
      <c r="Q15" s="20"/>
      <c r="R15" s="20"/>
      <c r="S15" s="20"/>
      <c r="T15" s="20"/>
    </row>
    <row r="16" spans="1:20" s="1" customFormat="1" ht="1.5" hidden="1" customHeight="1" x14ac:dyDescent="0.25">
      <c r="A16" s="17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7"/>
      <c r="P16" s="17"/>
      <c r="Q16" s="20"/>
      <c r="R16" s="20"/>
      <c r="S16" s="20"/>
      <c r="T16" s="20"/>
    </row>
    <row r="17" spans="1:21" s="1" customFormat="1" ht="1.5" hidden="1" customHeight="1" x14ac:dyDescent="0.25">
      <c r="A17" s="17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7"/>
      <c r="P17" s="17"/>
      <c r="Q17" s="20"/>
      <c r="R17" s="20"/>
      <c r="S17" s="20"/>
      <c r="T17" s="20"/>
    </row>
    <row r="18" spans="1:21" s="1" customFormat="1" ht="1.5" hidden="1" customHeight="1" x14ac:dyDescent="0.25">
      <c r="A18" s="17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7"/>
      <c r="P18" s="17"/>
      <c r="Q18" s="20"/>
      <c r="R18" s="20"/>
      <c r="S18" s="20"/>
      <c r="T18" s="20"/>
    </row>
    <row r="19" spans="1:21" s="1" customFormat="1" ht="1.5" hidden="1" customHeight="1" x14ac:dyDescent="0.25">
      <c r="A19" s="17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7"/>
      <c r="P19" s="17"/>
      <c r="Q19" s="20"/>
      <c r="R19" s="20"/>
      <c r="S19" s="20"/>
      <c r="T19" s="20"/>
    </row>
    <row r="20" spans="1:21" s="1" customFormat="1" ht="1.5" hidden="1" customHeight="1" x14ac:dyDescent="0.25">
      <c r="A20" s="17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7"/>
      <c r="P20" s="17"/>
      <c r="Q20" s="20"/>
      <c r="R20" s="20"/>
      <c r="S20" s="20"/>
      <c r="T20" s="20"/>
    </row>
    <row r="21" spans="1:21" s="1" customFormat="1" ht="1.5" hidden="1" customHeight="1" x14ac:dyDescent="0.25">
      <c r="A21" s="17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7"/>
      <c r="P21" s="17"/>
      <c r="Q21" s="20"/>
      <c r="R21" s="20"/>
      <c r="S21" s="20"/>
      <c r="T21" s="20"/>
    </row>
    <row r="22" spans="1:21" s="1" customFormat="1" ht="1.5" hidden="1" customHeight="1" x14ac:dyDescent="0.25">
      <c r="A22" s="17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7"/>
      <c r="P22" s="17"/>
      <c r="Q22" s="20"/>
      <c r="R22" s="20"/>
      <c r="S22" s="20"/>
      <c r="T22" s="20"/>
    </row>
    <row r="23" spans="1:21" s="1" customFormat="1" ht="1.5" hidden="1" customHeight="1" x14ac:dyDescent="0.25">
      <c r="A23" s="17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7"/>
      <c r="P23" s="17"/>
      <c r="Q23" s="20"/>
      <c r="R23" s="20"/>
      <c r="S23" s="20"/>
      <c r="T23" s="20"/>
    </row>
    <row r="24" spans="1:21" s="1" customFormat="1" ht="1.5" hidden="1" customHeight="1" x14ac:dyDescent="0.25">
      <c r="A24" s="17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7"/>
      <c r="P24" s="17"/>
      <c r="Q24" s="20"/>
      <c r="R24" s="20"/>
      <c r="S24" s="20"/>
      <c r="T24" s="20"/>
    </row>
    <row r="25" spans="1:21" s="1" customFormat="1" ht="1.5" hidden="1" customHeight="1" x14ac:dyDescent="0.25">
      <c r="A25" s="17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7"/>
      <c r="P25" s="17"/>
      <c r="Q25" s="20"/>
      <c r="R25" s="20"/>
      <c r="S25" s="20"/>
      <c r="T25" s="20"/>
    </row>
    <row r="26" spans="1:21" s="1" customFormat="1" ht="1.5" hidden="1" customHeight="1" x14ac:dyDescent="0.25">
      <c r="A26" s="17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7"/>
      <c r="P26" s="17"/>
      <c r="Q26" s="20"/>
      <c r="R26" s="20"/>
      <c r="S26" s="20"/>
      <c r="T26" s="20"/>
    </row>
    <row r="27" spans="1:21" s="1" customFormat="1" ht="1.5" hidden="1" customHeight="1" x14ac:dyDescent="0.25">
      <c r="A27" s="17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7"/>
      <c r="P27" s="17"/>
      <c r="Q27" s="20"/>
      <c r="R27" s="20"/>
      <c r="S27" s="20"/>
      <c r="T27" s="20"/>
    </row>
    <row r="28" spans="1:21" s="1" customFormat="1" ht="1.5" hidden="1" customHeight="1" x14ac:dyDescent="0.25">
      <c r="A28" s="17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7"/>
      <c r="P28" s="17"/>
      <c r="Q28" s="20"/>
      <c r="R28" s="20"/>
      <c r="S28" s="20"/>
      <c r="T28" s="20"/>
    </row>
    <row r="29" spans="1:21" s="1" customFormat="1" ht="1.5" hidden="1" customHeight="1" x14ac:dyDescent="0.25">
      <c r="A29" s="17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7"/>
      <c r="P29" s="17"/>
      <c r="Q29" s="20"/>
      <c r="R29" s="20"/>
      <c r="S29" s="20"/>
      <c r="T29" s="20"/>
    </row>
    <row r="30" spans="1:21" s="1" customFormat="1" ht="1.5" hidden="1" customHeight="1" x14ac:dyDescent="0.25">
      <c r="A30" s="17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7"/>
      <c r="P30" s="17"/>
      <c r="Q30" s="20"/>
      <c r="R30" s="20"/>
      <c r="S30" s="20"/>
      <c r="T30" s="20"/>
    </row>
    <row r="31" spans="1:21" s="1" customFormat="1" ht="28.5" customHeight="1" x14ac:dyDescent="0.25">
      <c r="A31" s="44" t="str">
        <f>IF(OR(B13=1, D13=1, F13=1), "***Elektrik, Doğalgaz,Su Tüketimlerinden Herhangi Birini  Belirtmediğiniz İçin Türkiye Ortalaması Değerleri Kullanılmıştır!", "")</f>
        <v/>
      </c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5"/>
      <c r="Q31" s="30">
        <f>SUM(P14+P39)</f>
        <v>142</v>
      </c>
      <c r="R31" s="31"/>
      <c r="S31" s="31"/>
      <c r="T31" s="31"/>
      <c r="U31" s="21"/>
    </row>
    <row r="32" spans="1:21" s="1" customFormat="1" ht="12" customHeight="1" x14ac:dyDescent="0.2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5"/>
      <c r="Q32" s="30"/>
      <c r="R32" s="31"/>
      <c r="S32" s="31"/>
      <c r="T32" s="31"/>
      <c r="U32" s="21"/>
    </row>
    <row r="33" spans="1:21" s="1" customFormat="1" ht="19.5" customHeight="1" x14ac:dyDescent="0.25">
      <c r="A33" s="59" t="str">
        <f>IF(Q31&gt;576,"Bir Ayda doğaya saldığınız karbonu nötrlemek için dikmeniz gereken ağaç sayısı🍃","Tebrikler! Karbon ayak iziniz Türkiye ortalamasının altında. Yeşil bir gelecek seninle mümkün! 🍃")</f>
        <v>Tebrikler! Karbon ayak iziniz Türkiye ortalamasının altında. Yeşil bir gelecek seninle mümkün! 🍃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60"/>
      <c r="Q33" s="30"/>
      <c r="R33" s="31"/>
      <c r="S33" s="31"/>
      <c r="T33" s="31"/>
      <c r="U33" s="21"/>
    </row>
    <row r="34" spans="1:21" s="1" customFormat="1" ht="21.75" customHeight="1" x14ac:dyDescent="0.25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60"/>
      <c r="Q34" s="30"/>
      <c r="R34" s="31"/>
      <c r="S34" s="31"/>
      <c r="T34" s="31"/>
      <c r="U34" s="21"/>
    </row>
    <row r="35" spans="1:21" s="1" customFormat="1" ht="18" customHeight="1" x14ac:dyDescent="0.25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60"/>
      <c r="Q35" s="30"/>
      <c r="R35" s="31"/>
      <c r="S35" s="31"/>
      <c r="T35" s="31"/>
      <c r="U35" s="21"/>
    </row>
    <row r="36" spans="1:21" s="1" customFormat="1" ht="30" customHeight="1" x14ac:dyDescent="0.25">
      <c r="A36" s="75" t="str">
        <f>IF(Q31&gt;576, (Q31-576)/220, "")</f>
        <v/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6"/>
      <c r="Q36" s="30"/>
      <c r="R36" s="31"/>
      <c r="S36" s="31"/>
      <c r="T36" s="31"/>
      <c r="U36" s="21"/>
    </row>
    <row r="37" spans="1:21" s="1" customFormat="1" ht="32.25" customHeight="1" x14ac:dyDescent="0.25">
      <c r="A37" s="77" t="str">
        <f>IFERROR(IF(A36&lt;=0,"",REPT("🌳",INT(A36))),"")</f>
        <v/>
      </c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8"/>
      <c r="Q37" s="30"/>
      <c r="R37" s="31"/>
      <c r="S37" s="31"/>
      <c r="T37" s="31"/>
      <c r="U37" s="21"/>
    </row>
    <row r="38" spans="1:21" s="1" customFormat="1" ht="8.25" customHeight="1" thickBot="1" x14ac:dyDescent="0.3">
      <c r="A38" s="77"/>
      <c r="B38" s="77"/>
      <c r="C38" s="77"/>
      <c r="D38" s="77"/>
      <c r="E38" s="77"/>
      <c r="F38" s="77"/>
      <c r="G38" s="77"/>
      <c r="H38" s="77"/>
      <c r="I38" s="77"/>
      <c r="J38" s="77"/>
      <c r="K38" s="77"/>
      <c r="L38" s="77"/>
      <c r="M38" s="77"/>
      <c r="N38" s="77"/>
      <c r="O38" s="77"/>
      <c r="P38" s="78"/>
      <c r="Q38" s="30"/>
      <c r="R38" s="31"/>
      <c r="S38" s="31"/>
      <c r="T38" s="31"/>
      <c r="U38" s="21"/>
    </row>
    <row r="39" spans="1:21" ht="18.75" hidden="1" customHeight="1" thickBot="1" x14ac:dyDescent="0.3">
      <c r="A39" s="2">
        <f>(A46*B55*4)/5</f>
        <v>0</v>
      </c>
      <c r="B39" s="2">
        <f>((B46*B56)/2)*4</f>
        <v>0</v>
      </c>
      <c r="C39" s="2">
        <f>C46*B57</f>
        <v>0</v>
      </c>
      <c r="D39" s="2">
        <f>D46*B63</f>
        <v>0</v>
      </c>
      <c r="E39" s="2">
        <f>E46*B64*30</f>
        <v>0</v>
      </c>
      <c r="F39" s="2">
        <f>F46*B65</f>
        <v>66</v>
      </c>
      <c r="G39" s="2">
        <f>G46*B66</f>
        <v>0</v>
      </c>
      <c r="H39" s="2">
        <f>H46*B67</f>
        <v>0</v>
      </c>
      <c r="I39" s="2">
        <f>I46*B68*30</f>
        <v>0</v>
      </c>
      <c r="J39" s="2">
        <f>J46*B69*30</f>
        <v>0</v>
      </c>
      <c r="K39" s="2">
        <f>K46*B70*30</f>
        <v>75</v>
      </c>
      <c r="L39" s="2">
        <f>L46*B71</f>
        <v>0</v>
      </c>
      <c r="M39" s="58">
        <f>M46*B72</f>
        <v>0</v>
      </c>
      <c r="N39" s="58"/>
      <c r="O39" s="2">
        <f>O46*B73</f>
        <v>0</v>
      </c>
      <c r="P39" s="3">
        <f>SUM(A39:O39)</f>
        <v>141</v>
      </c>
      <c r="Q39" s="30"/>
      <c r="R39" s="31"/>
      <c r="S39" s="31"/>
      <c r="T39" s="31"/>
      <c r="U39" s="21"/>
    </row>
    <row r="40" spans="1:21" ht="15" customHeight="1" x14ac:dyDescent="0.25">
      <c r="A40" s="71"/>
      <c r="B40" s="52"/>
      <c r="C40" s="52"/>
      <c r="D40" s="52"/>
      <c r="E40" s="52"/>
      <c r="F40" s="52"/>
      <c r="G40" s="61"/>
      <c r="H40" s="46"/>
      <c r="I40" s="46"/>
      <c r="J40" s="46"/>
      <c r="K40" s="47"/>
      <c r="L40" s="61"/>
      <c r="M40" s="46"/>
      <c r="N40" s="46"/>
      <c r="O40" s="46"/>
      <c r="P40" s="66"/>
      <c r="Q40" s="30"/>
      <c r="R40" s="31"/>
      <c r="S40" s="31"/>
      <c r="T40" s="31"/>
      <c r="U40" s="21"/>
    </row>
    <row r="41" spans="1:21" ht="15" customHeight="1" x14ac:dyDescent="0.25">
      <c r="A41" s="72"/>
      <c r="B41" s="53"/>
      <c r="C41" s="53"/>
      <c r="D41" s="53"/>
      <c r="E41" s="53"/>
      <c r="F41" s="53"/>
      <c r="G41" s="62"/>
      <c r="H41" s="48"/>
      <c r="I41" s="48"/>
      <c r="J41" s="48"/>
      <c r="K41" s="49"/>
      <c r="L41" s="62"/>
      <c r="M41" s="48"/>
      <c r="N41" s="48"/>
      <c r="O41" s="48"/>
      <c r="P41" s="67"/>
      <c r="Q41" s="30"/>
      <c r="R41" s="31"/>
      <c r="S41" s="31"/>
      <c r="T41" s="31"/>
      <c r="U41" s="21"/>
    </row>
    <row r="42" spans="1:21" ht="15" customHeight="1" x14ac:dyDescent="0.25">
      <c r="A42" s="72"/>
      <c r="B42" s="53"/>
      <c r="C42" s="53"/>
      <c r="D42" s="53"/>
      <c r="E42" s="53"/>
      <c r="F42" s="53"/>
      <c r="G42" s="62"/>
      <c r="H42" s="48"/>
      <c r="I42" s="48"/>
      <c r="J42" s="48"/>
      <c r="K42" s="49"/>
      <c r="L42" s="62"/>
      <c r="M42" s="48"/>
      <c r="N42" s="48"/>
      <c r="O42" s="48"/>
      <c r="P42" s="67"/>
      <c r="Q42" s="30"/>
      <c r="R42" s="31"/>
      <c r="S42" s="31"/>
      <c r="T42" s="31"/>
      <c r="U42" s="21"/>
    </row>
    <row r="43" spans="1:21" ht="15" customHeight="1" x14ac:dyDescent="0.25">
      <c r="A43" s="72"/>
      <c r="B43" s="53"/>
      <c r="C43" s="53"/>
      <c r="D43" s="53"/>
      <c r="E43" s="53"/>
      <c r="F43" s="53"/>
      <c r="G43" s="62"/>
      <c r="H43" s="48"/>
      <c r="I43" s="48"/>
      <c r="J43" s="48"/>
      <c r="K43" s="49"/>
      <c r="L43" s="62"/>
      <c r="M43" s="48"/>
      <c r="N43" s="48"/>
      <c r="O43" s="48"/>
      <c r="P43" s="67"/>
      <c r="Q43" s="30"/>
      <c r="R43" s="31"/>
      <c r="S43" s="31"/>
      <c r="T43" s="31"/>
      <c r="U43" s="21"/>
    </row>
    <row r="44" spans="1:21" ht="39.75" customHeight="1" thickBot="1" x14ac:dyDescent="0.3">
      <c r="A44" s="73"/>
      <c r="B44" s="74"/>
      <c r="C44" s="74"/>
      <c r="D44" s="74"/>
      <c r="E44" s="74"/>
      <c r="F44" s="74"/>
      <c r="G44" s="63"/>
      <c r="H44" s="64"/>
      <c r="I44" s="64"/>
      <c r="J44" s="64"/>
      <c r="K44" s="65"/>
      <c r="L44" s="63"/>
      <c r="M44" s="64"/>
      <c r="N44" s="64"/>
      <c r="O44" s="64"/>
      <c r="P44" s="68"/>
      <c r="Q44" s="30"/>
      <c r="R44" s="31"/>
      <c r="S44" s="31"/>
      <c r="T44" s="31"/>
      <c r="U44" s="21"/>
    </row>
    <row r="45" spans="1:21" ht="60" customHeight="1" x14ac:dyDescent="0.25">
      <c r="A45" s="9" t="s">
        <v>61</v>
      </c>
      <c r="B45" s="16" t="s">
        <v>60</v>
      </c>
      <c r="C45" s="16" t="s">
        <v>58</v>
      </c>
      <c r="D45" s="16" t="s">
        <v>59</v>
      </c>
      <c r="E45" s="10" t="s">
        <v>56</v>
      </c>
      <c r="F45" s="10" t="s">
        <v>45</v>
      </c>
      <c r="G45" s="10" t="s">
        <v>54</v>
      </c>
      <c r="H45" s="16" t="s">
        <v>63</v>
      </c>
      <c r="I45" s="11" t="s">
        <v>65</v>
      </c>
      <c r="J45" s="19" t="s">
        <v>62</v>
      </c>
      <c r="K45" s="16" t="s">
        <v>57</v>
      </c>
      <c r="L45" s="16" t="s">
        <v>46</v>
      </c>
      <c r="M45" s="54" t="s">
        <v>47</v>
      </c>
      <c r="N45" s="54"/>
      <c r="O45" s="54" t="s">
        <v>48</v>
      </c>
      <c r="P45" s="55"/>
      <c r="Q45" s="30"/>
      <c r="R45" s="31"/>
      <c r="S45" s="31"/>
      <c r="T45" s="31"/>
      <c r="U45" s="21"/>
    </row>
    <row r="46" spans="1:21" ht="35.25" customHeight="1" thickBot="1" x14ac:dyDescent="0.3">
      <c r="A46" s="12">
        <v>0</v>
      </c>
      <c r="B46" s="12">
        <v>0</v>
      </c>
      <c r="C46" s="12">
        <v>0</v>
      </c>
      <c r="D46" s="12">
        <v>0</v>
      </c>
      <c r="E46" s="12">
        <v>0</v>
      </c>
      <c r="F46" s="12">
        <v>3</v>
      </c>
      <c r="G46" s="12">
        <v>0</v>
      </c>
      <c r="H46" s="12">
        <v>0</v>
      </c>
      <c r="I46" s="12">
        <v>0</v>
      </c>
      <c r="J46" s="12">
        <v>0</v>
      </c>
      <c r="K46" s="12">
        <v>10</v>
      </c>
      <c r="L46" s="12">
        <v>0</v>
      </c>
      <c r="M46" s="42">
        <v>0</v>
      </c>
      <c r="N46" s="43"/>
      <c r="O46" s="42">
        <v>0</v>
      </c>
      <c r="P46" s="43"/>
      <c r="Q46" s="30"/>
      <c r="R46" s="31"/>
      <c r="S46" s="31"/>
      <c r="T46" s="31"/>
      <c r="U46" s="21"/>
    </row>
    <row r="47" spans="1:21" s="1" customFormat="1" ht="162" customHeight="1" x14ac:dyDescent="0.25">
      <c r="A47" s="22"/>
      <c r="B47" s="22"/>
      <c r="C47" s="22"/>
      <c r="D47" s="22"/>
      <c r="E47" s="22"/>
      <c r="F47" s="22"/>
      <c r="G47" s="22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</row>
    <row r="48" spans="1:21" s="1" customFormat="1" ht="52.5" customHeight="1" x14ac:dyDescent="0.25">
      <c r="A48" s="22" t="e" cm="1" vm="1">
        <f t="array" aca="1" ref="A48" ca="1">+K48:AA73</f>
        <v>#VALUE!</v>
      </c>
      <c r="B48" s="22"/>
      <c r="C48" s="22"/>
      <c r="D48" s="23" t="s">
        <v>5</v>
      </c>
      <c r="E48" s="22"/>
      <c r="F48" s="22"/>
      <c r="G48" s="22"/>
      <c r="H48" s="24" t="s">
        <v>66</v>
      </c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</row>
    <row r="49" spans="1:20" s="1" customFormat="1" ht="15" customHeight="1" x14ac:dyDescent="0.25">
      <c r="A49" s="22" t="s">
        <v>16</v>
      </c>
      <c r="B49" s="22">
        <v>0.436</v>
      </c>
      <c r="C49" s="22" t="s">
        <v>42</v>
      </c>
      <c r="D49" s="22">
        <v>5.84</v>
      </c>
      <c r="E49" s="22"/>
      <c r="F49" s="22"/>
      <c r="G49" s="22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</row>
    <row r="50" spans="1:20" s="1" customFormat="1" ht="20.100000000000001" customHeight="1" x14ac:dyDescent="0.25">
      <c r="A50" s="22" t="s">
        <v>18</v>
      </c>
      <c r="B50" s="22">
        <v>0.19359999999999999</v>
      </c>
      <c r="C50" s="22" t="s">
        <v>44</v>
      </c>
      <c r="D50" s="22">
        <v>120</v>
      </c>
      <c r="E50" s="22"/>
      <c r="F50" s="22"/>
      <c r="G50" s="22" t="s">
        <v>68</v>
      </c>
      <c r="H50" s="24" t="s">
        <v>69</v>
      </c>
      <c r="I50" s="24" t="s">
        <v>67</v>
      </c>
      <c r="J50" s="22" t="s">
        <v>71</v>
      </c>
      <c r="K50" s="22" t="s">
        <v>70</v>
      </c>
      <c r="L50" s="24"/>
      <c r="M50" s="24"/>
      <c r="N50" s="24"/>
      <c r="O50" s="24"/>
      <c r="P50" s="24"/>
      <c r="Q50" s="24"/>
      <c r="R50" s="24"/>
      <c r="S50" s="24"/>
      <c r="T50" s="24"/>
    </row>
    <row r="51" spans="1:20" s="1" customFormat="1" ht="20.100000000000001" customHeight="1" x14ac:dyDescent="0.3">
      <c r="A51" s="22" t="s">
        <v>17</v>
      </c>
      <c r="B51" s="22">
        <v>1.94</v>
      </c>
      <c r="C51" s="22" t="s">
        <v>43</v>
      </c>
      <c r="D51" s="22">
        <v>19</v>
      </c>
      <c r="E51" s="22"/>
      <c r="F51" s="22"/>
      <c r="G51" s="25">
        <f>Q31</f>
        <v>142</v>
      </c>
      <c r="H51" s="26">
        <v>400</v>
      </c>
      <c r="I51" s="27">
        <v>576</v>
      </c>
      <c r="J51" s="27">
        <v>700</v>
      </c>
      <c r="K51" s="28">
        <v>1200</v>
      </c>
      <c r="L51" s="24"/>
      <c r="M51" s="24"/>
      <c r="N51" s="24"/>
      <c r="O51" s="24"/>
      <c r="P51" s="24"/>
      <c r="Q51" s="24"/>
      <c r="R51" s="24"/>
      <c r="S51" s="24"/>
      <c r="T51" s="24"/>
    </row>
    <row r="52" spans="1:20" s="1" customFormat="1" ht="20.100000000000001" customHeight="1" x14ac:dyDescent="0.45">
      <c r="A52" s="22" t="s">
        <v>1</v>
      </c>
      <c r="B52" s="22">
        <v>0.27</v>
      </c>
      <c r="C52" s="22"/>
      <c r="D52" s="22"/>
      <c r="E52" s="22"/>
      <c r="F52" s="22"/>
      <c r="G52" s="22"/>
      <c r="H52" s="29"/>
      <c r="I52" s="29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</row>
    <row r="53" spans="1:20" s="1" customFormat="1" ht="20.100000000000001" customHeight="1" x14ac:dyDescent="0.25">
      <c r="A53" s="22" t="s">
        <v>3</v>
      </c>
      <c r="B53" s="22">
        <v>0.1</v>
      </c>
      <c r="C53" s="22"/>
      <c r="D53" s="22"/>
      <c r="E53" s="22"/>
      <c r="F53" s="22"/>
      <c r="G53" s="22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</row>
    <row r="54" spans="1:20" s="1" customFormat="1" ht="20.100000000000001" customHeight="1" x14ac:dyDescent="0.25">
      <c r="A54" s="22" t="s">
        <v>2</v>
      </c>
      <c r="B54" s="22">
        <v>0.13</v>
      </c>
      <c r="C54" s="22"/>
      <c r="D54" s="22"/>
      <c r="E54" s="22"/>
      <c r="F54" s="22"/>
      <c r="G54" s="22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</row>
    <row r="55" spans="1:20" s="1" customFormat="1" ht="20.100000000000001" customHeight="1" x14ac:dyDescent="0.25">
      <c r="A55" s="22" t="s">
        <v>6</v>
      </c>
      <c r="B55" s="22">
        <v>50</v>
      </c>
      <c r="C55" s="22"/>
      <c r="D55" s="22"/>
      <c r="E55" s="22"/>
      <c r="F55" s="22"/>
      <c r="G55" s="22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</row>
    <row r="56" spans="1:20" s="1" customFormat="1" ht="20.100000000000001" customHeight="1" x14ac:dyDescent="0.25">
      <c r="A56" s="22" t="s">
        <v>7</v>
      </c>
      <c r="B56" s="22">
        <v>5</v>
      </c>
      <c r="C56" s="22"/>
      <c r="D56" s="22"/>
      <c r="E56" s="22"/>
      <c r="F56" s="22"/>
      <c r="G56" s="22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</row>
    <row r="57" spans="1:20" s="1" customFormat="1" ht="20.100000000000001" customHeight="1" x14ac:dyDescent="0.25">
      <c r="A57" s="22" t="s">
        <v>8</v>
      </c>
      <c r="B57" s="22">
        <v>100</v>
      </c>
      <c r="C57" s="22"/>
      <c r="D57" s="22"/>
      <c r="E57" s="22"/>
      <c r="F57" s="22"/>
      <c r="G57" s="22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</row>
    <row r="58" spans="1:20" s="1" customFormat="1" ht="20.100000000000001" customHeight="1" x14ac:dyDescent="0.25">
      <c r="A58" s="22" t="s">
        <v>20</v>
      </c>
      <c r="B58" s="22">
        <v>100</v>
      </c>
      <c r="C58" s="22"/>
      <c r="D58" s="22"/>
      <c r="E58" s="22"/>
      <c r="F58" s="22"/>
      <c r="G58" s="22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</row>
    <row r="59" spans="1:20" s="1" customFormat="1" ht="20.100000000000001" customHeight="1" x14ac:dyDescent="0.25">
      <c r="A59" s="22" t="s">
        <v>21</v>
      </c>
      <c r="B59" s="22">
        <v>30</v>
      </c>
      <c r="C59" s="22"/>
      <c r="D59" s="22"/>
      <c r="E59" s="22"/>
      <c r="F59" s="22"/>
      <c r="G59" s="22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</row>
    <row r="60" spans="1:20" s="1" customFormat="1" ht="20.100000000000001" customHeight="1" x14ac:dyDescent="0.25">
      <c r="A60" s="22" t="s">
        <v>22</v>
      </c>
      <c r="B60" s="22">
        <v>60</v>
      </c>
      <c r="C60" s="22"/>
      <c r="D60" s="22"/>
      <c r="E60" s="22"/>
      <c r="F60" s="22"/>
      <c r="G60" s="22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</row>
    <row r="61" spans="1:20" s="1" customFormat="1" ht="20.100000000000001" customHeight="1" x14ac:dyDescent="0.25">
      <c r="A61" s="22" t="s">
        <v>0</v>
      </c>
      <c r="B61" s="22">
        <v>25</v>
      </c>
      <c r="C61" s="22"/>
      <c r="D61" s="22"/>
      <c r="E61" s="22"/>
      <c r="F61" s="22"/>
      <c r="G61" s="22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</row>
    <row r="62" spans="1:20" s="1" customFormat="1" ht="20.100000000000001" customHeight="1" x14ac:dyDescent="0.25">
      <c r="A62" s="22" t="s">
        <v>23</v>
      </c>
      <c r="B62" s="22">
        <v>0.02</v>
      </c>
      <c r="C62" s="22"/>
      <c r="D62" s="22"/>
      <c r="E62" s="22"/>
      <c r="F62" s="22"/>
      <c r="G62" s="22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</row>
    <row r="63" spans="1:20" s="1" customFormat="1" ht="20.100000000000001" customHeight="1" x14ac:dyDescent="0.25">
      <c r="A63" s="22" t="s">
        <v>24</v>
      </c>
      <c r="B63" s="22">
        <v>0.2</v>
      </c>
      <c r="C63" s="22"/>
      <c r="D63" s="22"/>
      <c r="E63" s="22"/>
      <c r="F63" s="22"/>
      <c r="G63" s="22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</row>
    <row r="64" spans="1:20" s="1" customFormat="1" ht="20.100000000000001" customHeight="1" x14ac:dyDescent="0.25">
      <c r="A64" s="22" t="s">
        <v>25</v>
      </c>
      <c r="B64" s="22">
        <v>3</v>
      </c>
      <c r="C64" s="22"/>
      <c r="D64" s="22"/>
      <c r="E64" s="22"/>
      <c r="F64" s="22"/>
      <c r="G64" s="22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</row>
    <row r="65" spans="1:20" s="1" customFormat="1" ht="20.100000000000001" customHeight="1" x14ac:dyDescent="0.25">
      <c r="A65" s="22" t="s">
        <v>26</v>
      </c>
      <c r="B65" s="22">
        <v>22</v>
      </c>
      <c r="C65" s="22"/>
      <c r="D65" s="22"/>
      <c r="E65" s="22"/>
      <c r="F65" s="22"/>
      <c r="G65" s="22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</row>
    <row r="66" spans="1:20" s="1" customFormat="1" ht="20.100000000000001" customHeight="1" x14ac:dyDescent="0.25">
      <c r="A66" s="22" t="s">
        <v>27</v>
      </c>
      <c r="B66" s="22">
        <v>0.17</v>
      </c>
      <c r="C66" s="22"/>
      <c r="D66" s="22"/>
      <c r="E66" s="22"/>
      <c r="F66" s="22"/>
      <c r="G66" s="22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</row>
    <row r="67" spans="1:20" s="1" customFormat="1" ht="20.100000000000001" customHeight="1" x14ac:dyDescent="0.25">
      <c r="A67" s="22" t="s">
        <v>28</v>
      </c>
      <c r="B67" s="22">
        <v>0.6</v>
      </c>
      <c r="C67" s="22"/>
      <c r="D67" s="22"/>
      <c r="E67" s="22"/>
      <c r="F67" s="22"/>
      <c r="G67" s="22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</row>
    <row r="68" spans="1:20" s="1" customFormat="1" ht="20.100000000000001" customHeight="1" x14ac:dyDescent="0.25">
      <c r="A68" s="22" t="s">
        <v>29</v>
      </c>
      <c r="B68" s="22">
        <v>2.5000000000000001E-2</v>
      </c>
      <c r="C68" s="22"/>
      <c r="D68" s="22"/>
      <c r="E68" s="22"/>
      <c r="F68" s="22"/>
      <c r="G68" s="22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</row>
    <row r="69" spans="1:20" s="1" customFormat="1" ht="20.100000000000001" customHeight="1" x14ac:dyDescent="0.25">
      <c r="A69" s="22" t="s">
        <v>49</v>
      </c>
      <c r="B69" s="22">
        <v>0.14000000000000001</v>
      </c>
      <c r="C69" s="22"/>
      <c r="D69" s="22"/>
      <c r="E69" s="22"/>
      <c r="F69" s="22"/>
      <c r="G69" s="22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</row>
    <row r="70" spans="1:20" s="1" customFormat="1" ht="20.100000000000001" customHeight="1" x14ac:dyDescent="0.25">
      <c r="A70" s="22" t="s">
        <v>9</v>
      </c>
      <c r="B70" s="22">
        <v>0.25</v>
      </c>
      <c r="C70" s="22"/>
      <c r="D70" s="22"/>
      <c r="E70" s="22"/>
      <c r="F70" s="22"/>
      <c r="G70" s="22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</row>
    <row r="71" spans="1:20" s="1" customFormat="1" ht="20.100000000000001" customHeight="1" x14ac:dyDescent="0.25">
      <c r="A71" s="22" t="s">
        <v>19</v>
      </c>
      <c r="B71" s="22">
        <v>0.28000000000000003</v>
      </c>
      <c r="C71" s="22"/>
      <c r="D71" s="22"/>
      <c r="E71" s="22"/>
      <c r="F71" s="22"/>
      <c r="G71" s="22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</row>
    <row r="72" spans="1:20" s="1" customFormat="1" ht="20.100000000000001" customHeight="1" x14ac:dyDescent="0.25">
      <c r="A72" s="22" t="s">
        <v>30</v>
      </c>
      <c r="B72" s="22">
        <v>0.32</v>
      </c>
      <c r="C72" s="22"/>
      <c r="D72" s="22"/>
      <c r="E72" s="22"/>
      <c r="F72" s="22"/>
      <c r="G72" s="22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</row>
    <row r="73" spans="1:20" s="1" customFormat="1" ht="20.100000000000001" customHeight="1" x14ac:dyDescent="0.25">
      <c r="A73" s="22" t="s">
        <v>31</v>
      </c>
      <c r="B73" s="22">
        <v>0.38</v>
      </c>
      <c r="C73" s="22"/>
      <c r="D73" s="22"/>
      <c r="E73" s="22"/>
      <c r="F73" s="22"/>
      <c r="G73" s="22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</row>
    <row r="74" spans="1:20" s="1" customFormat="1" ht="20.100000000000001" customHeight="1" x14ac:dyDescent="0.25">
      <c r="A74" s="22"/>
      <c r="B74" s="22"/>
      <c r="C74" s="22"/>
      <c r="D74" s="22"/>
      <c r="E74" s="22"/>
      <c r="F74" s="22"/>
      <c r="G74" s="22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</row>
    <row r="75" spans="1:20" s="1" customFormat="1" ht="20.100000000000001" customHeight="1" x14ac:dyDescent="0.25">
      <c r="A75" s="22" t="s">
        <v>32</v>
      </c>
      <c r="B75" s="22"/>
      <c r="C75" s="22" t="s">
        <v>34</v>
      </c>
      <c r="D75" s="22" t="s">
        <v>39</v>
      </c>
      <c r="E75" s="22">
        <f>327*B49</f>
        <v>142.572</v>
      </c>
      <c r="F75" s="22"/>
      <c r="G75" s="22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</row>
    <row r="76" spans="1:20" s="1" customFormat="1" ht="20.100000000000001" customHeight="1" x14ac:dyDescent="0.25">
      <c r="A76" s="22" t="s">
        <v>33</v>
      </c>
      <c r="B76" s="22"/>
      <c r="C76" s="22" t="s">
        <v>35</v>
      </c>
      <c r="D76" s="22" t="s">
        <v>38</v>
      </c>
      <c r="E76" s="22">
        <f>155*B51</f>
        <v>300.7</v>
      </c>
      <c r="F76" s="22"/>
      <c r="G76" s="22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</row>
    <row r="77" spans="1:20" s="1" customFormat="1" ht="20.100000000000001" customHeight="1" x14ac:dyDescent="0.25">
      <c r="A77" s="22" t="s">
        <v>36</v>
      </c>
      <c r="B77" s="22"/>
      <c r="C77" s="22" t="s">
        <v>37</v>
      </c>
      <c r="D77" s="22" t="s">
        <v>40</v>
      </c>
      <c r="E77" s="22">
        <f>240*B50</f>
        <v>46.463999999999999</v>
      </c>
      <c r="F77" s="22"/>
      <c r="G77" s="22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</row>
    <row r="78" spans="1:20" s="1" customFormat="1" ht="20.100000000000001" customHeight="1" x14ac:dyDescent="0.25">
      <c r="A78" s="22"/>
      <c r="B78" s="22"/>
      <c r="C78" s="22"/>
      <c r="D78" s="22"/>
      <c r="E78" s="22"/>
      <c r="F78" s="22"/>
      <c r="G78" s="22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</row>
    <row r="79" spans="1:20" s="1" customFormat="1" ht="20.100000000000001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</row>
    <row r="80" spans="1:20" s="1" customFormat="1" ht="20.100000000000001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</row>
    <row r="81" s="1" customFormat="1" ht="20.100000000000001" customHeight="1" x14ac:dyDescent="0.25"/>
    <row r="82" s="1" customFormat="1" ht="20.100000000000001" customHeight="1" x14ac:dyDescent="0.25"/>
    <row r="83" s="1" customFormat="1" ht="20.100000000000001" customHeight="1" x14ac:dyDescent="0.25"/>
    <row r="84" s="1" customFormat="1" ht="9.9499999999999993" customHeight="1" x14ac:dyDescent="0.25"/>
    <row r="85" s="1" customFormat="1" ht="9.9499999999999993" customHeight="1" x14ac:dyDescent="0.25"/>
    <row r="86" s="1" customFormat="1" ht="9.9499999999999993" customHeight="1" x14ac:dyDescent="0.25"/>
    <row r="87" s="1" customFormat="1" ht="9.9499999999999993" customHeight="1" x14ac:dyDescent="0.25"/>
    <row r="88" s="1" customFormat="1" ht="9.9499999999999993" customHeight="1" x14ac:dyDescent="0.25"/>
    <row r="89" s="1" customFormat="1" x14ac:dyDescent="0.25"/>
  </sheetData>
  <sheetProtection algorithmName="SHA-512" hashValue="ELCSKoITlMFkUlpCJtHpTrRRVhVumLyA3zWLX/hNny9Y4OnPcxDIsGu/PVsVksmFISlsggXmqZXc+feci9+QJQ==" saltValue="xRxTe6HdtAK3fLC+vVqVVQ==" spinCount="100000" sheet="1" formatCells="0" selectLockedCells="1"/>
  <mergeCells count="29">
    <mergeCell ref="G40:K44"/>
    <mergeCell ref="L40:P44"/>
    <mergeCell ref="O5:P10"/>
    <mergeCell ref="A40:C44"/>
    <mergeCell ref="D40:E44"/>
    <mergeCell ref="F40:F44"/>
    <mergeCell ref="A5:B10"/>
    <mergeCell ref="C5:D10"/>
    <mergeCell ref="E5:F10"/>
    <mergeCell ref="G5:I10"/>
    <mergeCell ref="J5:M10"/>
    <mergeCell ref="A36:P36"/>
    <mergeCell ref="A37:P38"/>
    <mergeCell ref="Q31:T46"/>
    <mergeCell ref="A11:A12"/>
    <mergeCell ref="C11:C12"/>
    <mergeCell ref="E11:E12"/>
    <mergeCell ref="O12:P13"/>
    <mergeCell ref="O11:P11"/>
    <mergeCell ref="M46:N46"/>
    <mergeCell ref="A31:P32"/>
    <mergeCell ref="O46:P46"/>
    <mergeCell ref="Q1:T14"/>
    <mergeCell ref="N5:N10"/>
    <mergeCell ref="O45:P45"/>
    <mergeCell ref="K11:M11"/>
    <mergeCell ref="M45:N45"/>
    <mergeCell ref="M39:N39"/>
    <mergeCell ref="A33:P35"/>
  </mergeCells>
  <conditionalFormatting sqref="A31:P35 A36">
    <cfRule type="cellIs" dxfId="2" priority="3" operator="lessThan">
      <formula>576</formula>
    </cfRule>
  </conditionalFormatting>
  <conditionalFormatting sqref="Q31">
    <cfRule type="cellIs" dxfId="1" priority="1" operator="lessThan">
      <formula>576</formula>
    </cfRule>
    <cfRule type="cellIs" dxfId="0" priority="2" operator="greaterThan">
      <formula>576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Karbon Ayak İzi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Mesut Olam</dc:creator>
  <cp:lastModifiedBy>Mesut Olam</cp:lastModifiedBy>
  <cp:lastPrinted>2026-05-13T13:29:06Z</cp:lastPrinted>
  <dcterms:created xsi:type="dcterms:W3CDTF">2015-06-05T18:19:34Z</dcterms:created>
  <dcterms:modified xsi:type="dcterms:W3CDTF">2026-05-20T12:27:15Z</dcterms:modified>
</cp:coreProperties>
</file>