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BuÇalışmaKitabı"/>
  <mc:AlternateContent xmlns:mc="http://schemas.openxmlformats.org/markup-compatibility/2006">
    <mc:Choice Requires="x15">
      <x15ac:absPath xmlns:x15ac="http://schemas.microsoft.com/office/spreadsheetml/2010/11/ac" url="C:\Users\mesut.olam\Desktop\"/>
    </mc:Choice>
  </mc:AlternateContent>
  <xr:revisionPtr revIDLastSave="0" documentId="13_ncr:1_{D26AB663-6A84-4056-9F96-8474C64353C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arbon Ayak İzi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3" i="3" l="1" a="1"/>
  <c r="A33" i="3" s="1"/>
  <c r="A15" i="3"/>
  <c r="F14" i="3"/>
  <c r="J23" i="3"/>
  <c r="I23" i="3"/>
  <c r="K23" i="3"/>
  <c r="E23" i="3"/>
  <c r="B23" i="3"/>
  <c r="A23" i="3"/>
  <c r="E62" i="3"/>
  <c r="E61" i="3"/>
  <c r="D14" i="3" s="1"/>
  <c r="E60" i="3"/>
  <c r="M14" i="3"/>
  <c r="L14" i="3"/>
  <c r="K14" i="3"/>
  <c r="J14" i="3"/>
  <c r="O23" i="3"/>
  <c r="M23" i="3"/>
  <c r="L23" i="3"/>
  <c r="H23" i="3"/>
  <c r="G23" i="3"/>
  <c r="F23" i="3"/>
  <c r="D23" i="3"/>
  <c r="C23" i="3"/>
  <c r="N14" i="3"/>
  <c r="I14" i="3"/>
  <c r="H14" i="3"/>
  <c r="G14" i="3"/>
  <c r="E14" i="3"/>
  <c r="C14" i="3"/>
  <c r="A14" i="3"/>
  <c r="B14" i="3"/>
  <c r="P23" i="3" l="1"/>
  <c r="P14" i="3"/>
  <c r="Q15" i="3" l="1"/>
  <c r="A17" i="3" s="1"/>
  <c r="A20" i="3" l="1"/>
  <c r="A21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<sst xmlns="http://schemas.openxmlformats.org/spreadsheetml/2006/main" count="77" uniqueCount="66">
  <si>
    <t>KEDİ</t>
  </si>
  <si>
    <t>OTOMOBİL</t>
  </si>
  <si>
    <t>TOPLU TAŞIMA</t>
  </si>
  <si>
    <t>MOTORSİKLET</t>
  </si>
  <si>
    <t>ADET</t>
  </si>
  <si>
    <t>TL</t>
  </si>
  <si>
    <t>ET</t>
  </si>
  <si>
    <t>SEBZE</t>
  </si>
  <si>
    <t>DENGELİ</t>
  </si>
  <si>
    <t>İÇME SUYU</t>
  </si>
  <si>
    <t>BÜYÜK</t>
  </si>
  <si>
    <t>ORTA</t>
  </si>
  <si>
    <t>KÜÇÜK</t>
  </si>
  <si>
    <t>KM/AY</t>
  </si>
  <si>
    <t>AYLIK TL</t>
  </si>
  <si>
    <t>TOPLU 
TAŞIMA</t>
  </si>
  <si>
    <t>ELEKTRİK</t>
  </si>
  <si>
    <t>DOĞALGAZ</t>
  </si>
  <si>
    <t>SU TON</t>
  </si>
  <si>
    <t>BİRA</t>
  </si>
  <si>
    <t>BÜYÜK KÖPEK</t>
  </si>
  <si>
    <t>KÜÇÜK KÖPEK</t>
  </si>
  <si>
    <t>ORTA KÖPEK</t>
  </si>
  <si>
    <t>SİĞARA</t>
  </si>
  <si>
    <t>YAPAY ZEKA</t>
  </si>
  <si>
    <t>SOSYAL MEDYA VİDEO</t>
  </si>
  <si>
    <t>GİYİM 1 ADET</t>
  </si>
  <si>
    <t>ASİTLİ İÇECEK</t>
  </si>
  <si>
    <t>SÜTLÜ İÇECEK</t>
  </si>
  <si>
    <t>ÇAY</t>
  </si>
  <si>
    <t>ŞARAP</t>
  </si>
  <si>
    <t>DİĞER ALKOLLÜ</t>
  </si>
  <si>
    <t>ELEKTRİK BİLMİYORUM</t>
  </si>
  <si>
    <t>DOĞAL GAZ BİLMİYORUM</t>
  </si>
  <si>
    <t>327 KWH</t>
  </si>
  <si>
    <t>155 M3</t>
  </si>
  <si>
    <t>SU TÜKETİMİ</t>
  </si>
  <si>
    <t xml:space="preserve">240 LT </t>
  </si>
  <si>
    <t>1.94 CO2e</t>
  </si>
  <si>
    <t>0.43 CO2e</t>
  </si>
  <si>
    <t>0.4CO2e</t>
  </si>
  <si>
    <t>Kutucuğa 1 Yazın</t>
  </si>
  <si>
    <t>1kwh 5.84 tl</t>
  </si>
  <si>
    <t>1 m3 19 tl</t>
  </si>
  <si>
    <t>120 tl vergiler dahil</t>
  </si>
  <si>
    <t>AYLIK SATIN ALINAN ÜRÜN ADEDİ/AY</t>
  </si>
  <si>
    <t>BİRA ADET/AY</t>
  </si>
  <si>
    <t>ŞARAP KADEH/AY</t>
  </si>
  <si>
    <t>DİĞER YÜKSEK ALKOLLÜ İÇECEKLER
ŞİŞE/AY</t>
  </si>
  <si>
    <t>TÜRK KAHVESİ</t>
  </si>
  <si>
    <t>TOPLAM</t>
  </si>
  <si>
    <t>KÖPEK
VARSA KUTUCAĞA SAYISINI YAZ</t>
  </si>
  <si>
    <t xml:space="preserve">GÜNLÜK </t>
  </si>
  <si>
    <t>ADET /AY</t>
  </si>
  <si>
    <t>ASİTLİ  İÇECEKLER KOLA VB./AY</t>
  </si>
  <si>
    <t>Aynı Evde
 Yaşayan</t>
  </si>
  <si>
    <t xml:space="preserve">SOSYAL MEDYA VİDEO  
GÜN-SAAT </t>
  </si>
  <si>
    <t xml:space="preserve">İÇME SUYU
LT-GÜN
</t>
  </si>
  <si>
    <t>DENGELİ İSE
1 YAZIN</t>
  </si>
  <si>
    <t>YAPAY ZEKA
SORUSU
Adet/AY</t>
  </si>
  <si>
    <t xml:space="preserve">SEBZE
(Haftalık öğün sayısı)
</t>
  </si>
  <si>
    <t xml:space="preserve">ET
(Haftalık öğün sayısı)
</t>
  </si>
  <si>
    <t>TÜRK KAHVESİ
GÜN/Adet</t>
  </si>
  <si>
    <t>SÜTLÜ İÇECEKLER
LATTE VB.
AYLIK/</t>
  </si>
  <si>
    <t>Belirtilmiyorsa
Alttaki ***</t>
  </si>
  <si>
    <t>ÇAY /BİTKİ ÇAYLARI
Gün/Adet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</si>
</sst>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6100"/>
      <name val="Calibri"/>
      <family val="2"/>
      <charset val="162"/>
      <scheme val="minor"/>
    </font>
    <font>
      <sz val="12"/>
      <color theme="1"/>
      <name val="Bahnschrift SemiBold"/>
      <family val="2"/>
      <charset val="162"/>
    </font>
    <font>
      <sz val="20"/>
      <color rgb="FFFF0000"/>
      <name val="Calibri"/>
      <family val="2"/>
      <charset val="162"/>
      <scheme val="minor"/>
    </font>
    <font>
      <b/>
      <sz val="28"/>
      <name val="Arial Black"/>
      <family val="2"/>
      <charset val="162"/>
    </font>
    <font>
      <sz val="36"/>
      <color theme="1"/>
      <name val="Calibri"/>
      <family val="2"/>
      <scheme val="minor"/>
    </font>
    <font>
      <sz val="11"/>
      <color theme="1"/>
      <name val="Bahnschrift SemiBold"/>
      <family val="2"/>
      <charset val="162"/>
    </font>
    <font>
      <sz val="28"/>
      <color theme="9" tint="-0.249977111117893"/>
      <name val="Calibri"/>
      <family val="2"/>
      <scheme val="minor"/>
    </font>
    <font>
      <sz val="22"/>
      <color theme="1"/>
      <name val="Webdings"/>
      <family val="1"/>
      <charset val="2"/>
    </font>
    <font>
      <sz val="22"/>
      <color theme="1"/>
      <name val="Calibri"/>
      <family val="2"/>
      <scheme val="minor"/>
    </font>
    <font>
      <sz val="36"/>
      <color rgb="FF00B05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4" borderId="0" applyNumberFormat="0" applyBorder="0" applyAlignment="0" applyProtection="0"/>
  </cellStyleXfs>
  <cellXfs count="76">
    <xf numFmtId="0" fontId="0" fillId="0" borderId="0" xfId="0"/>
    <xf numFmtId="0" fontId="0" fillId="0" borderId="0" xfId="0" applyFill="1"/>
    <xf numFmtId="0" fontId="0" fillId="5" borderId="0" xfId="0" applyFill="1"/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7" borderId="15" xfId="0" applyFont="1" applyFill="1" applyBorder="1" applyAlignment="1">
      <alignment horizontal="center"/>
    </xf>
    <xf numFmtId="0" fontId="3" fillId="3" borderId="27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 applyProtection="1">
      <alignment horizontal="center" vertical="center"/>
      <protection locked="0"/>
    </xf>
    <xf numFmtId="0" fontId="1" fillId="2" borderId="25" xfId="0" applyFont="1" applyFill="1" applyBorder="1" applyAlignment="1" applyProtection="1">
      <alignment horizontal="center" vertical="center"/>
      <protection locked="0"/>
    </xf>
    <xf numFmtId="0" fontId="1" fillId="2" borderId="23" xfId="0" applyFont="1" applyFill="1" applyBorder="1" applyAlignment="1" applyProtection="1">
      <alignment horizontal="center" vertical="center"/>
      <protection locked="0"/>
    </xf>
    <xf numFmtId="0" fontId="1" fillId="2" borderId="24" xfId="0" applyFont="1" applyFill="1" applyBorder="1" applyAlignment="1" applyProtection="1">
      <alignment horizontal="center" vertical="center"/>
      <protection locked="0"/>
    </xf>
    <xf numFmtId="0" fontId="3" fillId="3" borderId="13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7" fillId="3" borderId="13" xfId="0" applyFont="1" applyFill="1" applyBorder="1" applyAlignment="1">
      <alignment horizontal="center" vertical="center" wrapText="1"/>
    </xf>
    <xf numFmtId="0" fontId="0" fillId="5" borderId="0" xfId="0" applyFill="1" applyProtection="1">
      <protection hidden="1"/>
    </xf>
    <xf numFmtId="0" fontId="0" fillId="5" borderId="0" xfId="0" applyFill="1" applyAlignment="1" applyProtection="1">
      <alignment horizontal="right"/>
      <protection hidden="1"/>
    </xf>
    <xf numFmtId="0" fontId="0" fillId="0" borderId="0" xfId="0" applyFill="1" applyBorder="1"/>
    <xf numFmtId="0" fontId="0" fillId="0" borderId="0" xfId="0" applyFill="1" applyProtection="1">
      <protection hidden="1"/>
    </xf>
    <xf numFmtId="0" fontId="9" fillId="5" borderId="0" xfId="0" applyFont="1" applyFill="1"/>
    <xf numFmtId="0" fontId="10" fillId="5" borderId="0" xfId="0" applyFont="1" applyFill="1"/>
    <xf numFmtId="1" fontId="5" fillId="0" borderId="8" xfId="0" applyNumberFormat="1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0" fontId="3" fillId="3" borderId="34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0" fontId="3" fillId="3" borderId="35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7" borderId="16" xfId="0" applyFont="1" applyFill="1" applyBorder="1" applyAlignment="1">
      <alignment horizontal="center" vertical="center" wrapText="1"/>
    </xf>
    <xf numFmtId="0" fontId="3" fillId="7" borderId="28" xfId="0" applyFont="1" applyFill="1" applyBorder="1" applyAlignment="1">
      <alignment horizontal="center" vertical="center"/>
    </xf>
    <xf numFmtId="0" fontId="3" fillId="7" borderId="15" xfId="0" applyFont="1" applyFill="1" applyBorder="1" applyAlignment="1">
      <alignment horizontal="center" vertical="center"/>
    </xf>
    <xf numFmtId="0" fontId="3" fillId="7" borderId="36" xfId="0" applyFont="1" applyFill="1" applyBorder="1" applyAlignment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1" fillId="2" borderId="37" xfId="0" applyFont="1" applyFill="1" applyBorder="1" applyAlignment="1" applyProtection="1">
      <alignment horizontal="center" vertical="center"/>
      <protection locked="0"/>
    </xf>
    <xf numFmtId="0" fontId="1" fillId="2" borderId="32" xfId="0" applyFont="1" applyFill="1" applyBorder="1" applyAlignment="1" applyProtection="1">
      <alignment horizontal="center" vertical="center"/>
      <protection locked="0"/>
    </xf>
    <xf numFmtId="0" fontId="1" fillId="2" borderId="33" xfId="0" applyFont="1" applyFill="1" applyBorder="1" applyAlignment="1" applyProtection="1">
      <alignment horizontal="center" vertical="center"/>
      <protection locked="0"/>
    </xf>
    <xf numFmtId="0" fontId="4" fillId="2" borderId="0" xfId="1" applyFont="1" applyFill="1" applyBorder="1" applyAlignment="1">
      <alignment horizontal="center"/>
    </xf>
    <xf numFmtId="0" fontId="4" fillId="2" borderId="9" xfId="1" applyFont="1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30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3" fillId="3" borderId="13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/>
    </xf>
    <xf numFmtId="1" fontId="8" fillId="2" borderId="9" xfId="0" applyNumberFormat="1" applyFont="1" applyFill="1" applyBorder="1" applyAlignment="1">
      <alignment horizontal="center"/>
    </xf>
    <xf numFmtId="0" fontId="0" fillId="6" borderId="29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26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6" borderId="31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6" borderId="22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1" fontId="6" fillId="2" borderId="0" xfId="0" applyNumberFormat="1" applyFont="1" applyFill="1" applyBorder="1" applyAlignment="1">
      <alignment horizontal="center" vertical="center"/>
    </xf>
    <xf numFmtId="1" fontId="6" fillId="2" borderId="9" xfId="0" applyNumberFormat="1" applyFont="1" applyFill="1" applyBorder="1" applyAlignment="1">
      <alignment horizontal="center" vertical="center"/>
    </xf>
    <xf numFmtId="1" fontId="11" fillId="2" borderId="0" xfId="0" applyNumberFormat="1" applyFont="1" applyFill="1" applyBorder="1" applyAlignment="1">
      <alignment horizontal="center" vertical="center"/>
    </xf>
    <xf numFmtId="1" fontId="11" fillId="2" borderId="9" xfId="0" applyNumberFormat="1" applyFont="1" applyFill="1" applyBorder="1" applyAlignment="1">
      <alignment horizontal="center" vertical="center"/>
    </xf>
  </cellXfs>
  <cellStyles count="2">
    <cellStyle name="İyi" xfId="1" builtinId="26"/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66FFFF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95250</xdr:rowOff>
    </xdr:from>
    <xdr:to>
      <xdr:col>1</xdr:col>
      <xdr:colOff>1238250</xdr:colOff>
      <xdr:row>9</xdr:row>
      <xdr:rowOff>190500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9CE8CBF0-6C0A-49D1-A56A-26412E2AEF77}"/>
            </a:ext>
          </a:extLst>
        </xdr:cNvPr>
        <xdr:cNvSpPr/>
      </xdr:nvSpPr>
      <xdr:spPr>
        <a:xfrm>
          <a:off x="0" y="971550"/>
          <a:ext cx="2276475" cy="857250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0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ELEKTRİK  </a:t>
          </a:r>
        </a:p>
      </xdr:txBody>
    </xdr:sp>
    <xdr:clientData/>
  </xdr:twoCellAnchor>
  <xdr:twoCellAnchor>
    <xdr:from>
      <xdr:col>0</xdr:col>
      <xdr:colOff>0</xdr:colOff>
      <xdr:row>0</xdr:row>
      <xdr:rowOff>19050</xdr:rowOff>
    </xdr:from>
    <xdr:to>
      <xdr:col>15</xdr:col>
      <xdr:colOff>600074</xdr:colOff>
      <xdr:row>3</xdr:row>
      <xdr:rowOff>180975</xdr:rowOff>
    </xdr:to>
    <xdr:sp macro="" textlink="">
      <xdr:nvSpPr>
        <xdr:cNvPr id="3" name="Dikdörtgen 2">
          <a:extLst>
            <a:ext uri="{FF2B5EF4-FFF2-40B4-BE49-F238E27FC236}">
              <a16:creationId xmlns:a16="http://schemas.microsoft.com/office/drawing/2014/main" id="{B02216A5-9B4E-4D0B-8AF8-3D8316BAF079}"/>
            </a:ext>
          </a:extLst>
        </xdr:cNvPr>
        <xdr:cNvSpPr/>
      </xdr:nvSpPr>
      <xdr:spPr>
        <a:xfrm>
          <a:off x="0" y="19050"/>
          <a:ext cx="15763874" cy="733425"/>
        </a:xfrm>
        <a:prstGeom prst="rect">
          <a:avLst/>
        </a:prstGeom>
        <a:solidFill>
          <a:schemeClr val="bg1"/>
        </a:solidFill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4000">
              <a:solidFill>
                <a:schemeClr val="accent1">
                  <a:lumMod val="50000"/>
                </a:schemeClr>
              </a:solidFill>
            </a:rPr>
            <a:t>KARBON</a:t>
          </a:r>
          <a:r>
            <a:rPr lang="tr-TR" sz="4000" baseline="0">
              <a:solidFill>
                <a:schemeClr val="accent1">
                  <a:lumMod val="50000"/>
                </a:schemeClr>
              </a:solidFill>
            </a:rPr>
            <a:t> AYAK İZİ HESAPLAMA</a:t>
          </a:r>
          <a:endParaRPr lang="tr-TR" sz="4000">
            <a:solidFill>
              <a:schemeClr val="accent1">
                <a:lumMod val="50000"/>
              </a:schemeClr>
            </a:solidFill>
          </a:endParaRPr>
        </a:p>
      </xdr:txBody>
    </xdr:sp>
    <xdr:clientData/>
  </xdr:twoCellAnchor>
  <xdr:twoCellAnchor>
    <xdr:from>
      <xdr:col>2</xdr:col>
      <xdr:colOff>161926</xdr:colOff>
      <xdr:row>5</xdr:row>
      <xdr:rowOff>57149</xdr:rowOff>
    </xdr:from>
    <xdr:to>
      <xdr:col>3</xdr:col>
      <xdr:colOff>1133475</xdr:colOff>
      <xdr:row>9</xdr:row>
      <xdr:rowOff>152400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B884CF15-C6CF-47CD-82C6-AB896182E061}"/>
            </a:ext>
          </a:extLst>
        </xdr:cNvPr>
        <xdr:cNvSpPr/>
      </xdr:nvSpPr>
      <xdr:spPr>
        <a:xfrm>
          <a:off x="2495551" y="933449"/>
          <a:ext cx="2047874" cy="857251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0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DOĞALGAZ  </a:t>
          </a:r>
        </a:p>
      </xdr:txBody>
    </xdr:sp>
    <xdr:clientData/>
  </xdr:twoCellAnchor>
  <xdr:twoCellAnchor>
    <xdr:from>
      <xdr:col>4</xdr:col>
      <xdr:colOff>28576</xdr:colOff>
      <xdr:row>5</xdr:row>
      <xdr:rowOff>57150</xdr:rowOff>
    </xdr:from>
    <xdr:to>
      <xdr:col>5</xdr:col>
      <xdr:colOff>1276350</xdr:colOff>
      <xdr:row>9</xdr:row>
      <xdr:rowOff>171450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F645557-3609-4E53-AD2D-8747BDB9BDCC}"/>
            </a:ext>
          </a:extLst>
        </xdr:cNvPr>
        <xdr:cNvSpPr/>
      </xdr:nvSpPr>
      <xdr:spPr>
        <a:xfrm>
          <a:off x="4695826" y="933450"/>
          <a:ext cx="2152649" cy="876300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SU TÜKETİMİ</a:t>
          </a:r>
        </a:p>
      </xdr:txBody>
    </xdr:sp>
    <xdr:clientData/>
  </xdr:twoCellAnchor>
  <xdr:twoCellAnchor>
    <xdr:from>
      <xdr:col>6</xdr:col>
      <xdr:colOff>123825</xdr:colOff>
      <xdr:row>5</xdr:row>
      <xdr:rowOff>28575</xdr:rowOff>
    </xdr:from>
    <xdr:to>
      <xdr:col>8</xdr:col>
      <xdr:colOff>733425</xdr:colOff>
      <xdr:row>9</xdr:row>
      <xdr:rowOff>161925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C900891D-3612-41A5-9DD8-30C40B919CA4}"/>
            </a:ext>
          </a:extLst>
        </xdr:cNvPr>
        <xdr:cNvSpPr/>
      </xdr:nvSpPr>
      <xdr:spPr>
        <a:xfrm>
          <a:off x="7058025" y="904875"/>
          <a:ext cx="2847975" cy="895350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ULAŞIM</a:t>
          </a:r>
        </a:p>
      </xdr:txBody>
    </xdr:sp>
    <xdr:clientData/>
  </xdr:twoCellAnchor>
  <xdr:twoCellAnchor>
    <xdr:from>
      <xdr:col>9</xdr:col>
      <xdr:colOff>114300</xdr:colOff>
      <xdr:row>5</xdr:row>
      <xdr:rowOff>66675</xdr:rowOff>
    </xdr:from>
    <xdr:to>
      <xdr:col>12</xdr:col>
      <xdr:colOff>514350</xdr:colOff>
      <xdr:row>9</xdr:row>
      <xdr:rowOff>161925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32D3C295-F446-43F4-AE97-1CAC7F532C91}"/>
            </a:ext>
          </a:extLst>
        </xdr:cNvPr>
        <xdr:cNvSpPr/>
      </xdr:nvSpPr>
      <xdr:spPr>
        <a:xfrm>
          <a:off x="10182225" y="942975"/>
          <a:ext cx="2943225" cy="857250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+mn-lt"/>
              <a:ea typeface="+mn-ea"/>
              <a:cs typeface="+mn-cs"/>
            </a:rPr>
            <a:t>EVCİL HAYVAN</a:t>
          </a:r>
        </a:p>
      </xdr:txBody>
    </xdr:sp>
    <xdr:clientData/>
  </xdr:twoCellAnchor>
  <xdr:twoCellAnchor>
    <xdr:from>
      <xdr:col>0</xdr:col>
      <xdr:colOff>85725</xdr:colOff>
      <xdr:row>24</xdr:row>
      <xdr:rowOff>28575</xdr:rowOff>
    </xdr:from>
    <xdr:to>
      <xdr:col>2</xdr:col>
      <xdr:colOff>952500</xdr:colOff>
      <xdr:row>27</xdr:row>
      <xdr:rowOff>238123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4DFA73F5-1526-4504-935F-B1DC9EE529F0}"/>
            </a:ext>
          </a:extLst>
        </xdr:cNvPr>
        <xdr:cNvSpPr/>
      </xdr:nvSpPr>
      <xdr:spPr>
        <a:xfrm>
          <a:off x="85725" y="5848350"/>
          <a:ext cx="3200400" cy="781048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BESLENME</a:t>
          </a:r>
        </a:p>
      </xdr:txBody>
    </xdr:sp>
    <xdr:clientData/>
  </xdr:twoCellAnchor>
  <xdr:twoCellAnchor>
    <xdr:from>
      <xdr:col>3</xdr:col>
      <xdr:colOff>76201</xdr:colOff>
      <xdr:row>24</xdr:row>
      <xdr:rowOff>57149</xdr:rowOff>
    </xdr:from>
    <xdr:to>
      <xdr:col>4</xdr:col>
      <xdr:colOff>838201</xdr:colOff>
      <xdr:row>27</xdr:row>
      <xdr:rowOff>209550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5390DF1-B899-44ED-9671-3CAC9D9F29B9}"/>
            </a:ext>
          </a:extLst>
        </xdr:cNvPr>
        <xdr:cNvSpPr/>
      </xdr:nvSpPr>
      <xdr:spPr>
        <a:xfrm>
          <a:off x="3486151" y="5867399"/>
          <a:ext cx="2019300" cy="723901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İNTERNET</a:t>
          </a:r>
        </a:p>
      </xdr:txBody>
    </xdr:sp>
    <xdr:clientData/>
  </xdr:twoCellAnchor>
  <xdr:twoCellAnchor>
    <xdr:from>
      <xdr:col>6</xdr:col>
      <xdr:colOff>114301</xdr:colOff>
      <xdr:row>24</xdr:row>
      <xdr:rowOff>28574</xdr:rowOff>
    </xdr:from>
    <xdr:to>
      <xdr:col>10</xdr:col>
      <xdr:colOff>714376</xdr:colOff>
      <xdr:row>27</xdr:row>
      <xdr:rowOff>304799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356FA9BE-2A47-4DDF-9C7C-F9FF629BB314}"/>
            </a:ext>
          </a:extLst>
        </xdr:cNvPr>
        <xdr:cNvSpPr/>
      </xdr:nvSpPr>
      <xdr:spPr>
        <a:xfrm>
          <a:off x="7048501" y="5848349"/>
          <a:ext cx="4448175" cy="847725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ALKOLSÜZ İÇECEKLER</a:t>
          </a:r>
        </a:p>
      </xdr:txBody>
    </xdr:sp>
    <xdr:clientData/>
  </xdr:twoCellAnchor>
  <xdr:twoCellAnchor>
    <xdr:from>
      <xdr:col>13</xdr:col>
      <xdr:colOff>28576</xdr:colOff>
      <xdr:row>5</xdr:row>
      <xdr:rowOff>142875</xdr:rowOff>
    </xdr:from>
    <xdr:to>
      <xdr:col>13</xdr:col>
      <xdr:colOff>1457326</xdr:colOff>
      <xdr:row>9</xdr:row>
      <xdr:rowOff>76200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8A25E9E2-2051-4816-9FC8-8292B041A7D1}"/>
            </a:ext>
          </a:extLst>
        </xdr:cNvPr>
        <xdr:cNvSpPr/>
      </xdr:nvSpPr>
      <xdr:spPr>
        <a:xfrm>
          <a:off x="13249276" y="1019175"/>
          <a:ext cx="1428750" cy="695325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SİGARA</a:t>
          </a:r>
        </a:p>
      </xdr:txBody>
    </xdr:sp>
    <xdr:clientData/>
  </xdr:twoCellAnchor>
  <xdr:twoCellAnchor>
    <xdr:from>
      <xdr:col>5</xdr:col>
      <xdr:colOff>38100</xdr:colOff>
      <xdr:row>24</xdr:row>
      <xdr:rowOff>76199</xdr:rowOff>
    </xdr:from>
    <xdr:to>
      <xdr:col>5</xdr:col>
      <xdr:colOff>1314450</xdr:colOff>
      <xdr:row>27</xdr:row>
      <xdr:rowOff>180974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FDB6AF23-8B4C-4DC8-BC97-8405C26A7CF7}"/>
            </a:ext>
          </a:extLst>
        </xdr:cNvPr>
        <xdr:cNvSpPr/>
      </xdr:nvSpPr>
      <xdr:spPr>
        <a:xfrm>
          <a:off x="5610225" y="5886449"/>
          <a:ext cx="1276350" cy="676275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GİYİM </a:t>
          </a:r>
        </a:p>
      </xdr:txBody>
    </xdr:sp>
    <xdr:clientData/>
  </xdr:twoCellAnchor>
  <xdr:twoCellAnchor>
    <xdr:from>
      <xdr:col>16</xdr:col>
      <xdr:colOff>123824</xdr:colOff>
      <xdr:row>3</xdr:row>
      <xdr:rowOff>9526</xdr:rowOff>
    </xdr:from>
    <xdr:to>
      <xdr:col>19</xdr:col>
      <xdr:colOff>428625</xdr:colOff>
      <xdr:row>11</xdr:row>
      <xdr:rowOff>209550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E87BC1BA-9346-44F7-8D9E-9FC3BDBC1BFE}"/>
            </a:ext>
          </a:extLst>
        </xdr:cNvPr>
        <xdr:cNvSpPr/>
      </xdr:nvSpPr>
      <xdr:spPr>
        <a:xfrm>
          <a:off x="16144874" y="581026"/>
          <a:ext cx="1714501" cy="2152649"/>
        </a:xfrm>
        <a:prstGeom prst="ellipse">
          <a:avLst/>
        </a:prstGeom>
        <a:solidFill>
          <a:schemeClr val="accent4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4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TÜRKİYE ORTALAMASI AYLIK 576kg</a:t>
          </a:r>
          <a:r>
            <a:rPr lang="tr-TR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  <a:r>
            <a:rPr lang="tr-TR" sz="1400">
              <a:solidFill>
                <a:sysClr val="windowText" lastClr="000000"/>
              </a:solidFill>
            </a:rPr>
            <a:t>CO₂e/Ay</a:t>
          </a:r>
          <a:endParaRPr lang="tr-TR" sz="140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47625</xdr:colOff>
      <xdr:row>5</xdr:row>
      <xdr:rowOff>9524</xdr:rowOff>
    </xdr:from>
    <xdr:to>
      <xdr:col>15</xdr:col>
      <xdr:colOff>476249</xdr:colOff>
      <xdr:row>9</xdr:row>
      <xdr:rowOff>238125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BE5B97C7-3372-4233-BB91-63E4684B1A7C}"/>
            </a:ext>
          </a:extLst>
        </xdr:cNvPr>
        <xdr:cNvSpPr/>
      </xdr:nvSpPr>
      <xdr:spPr>
        <a:xfrm>
          <a:off x="14735175" y="885824"/>
          <a:ext cx="1219199" cy="990601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KİŞİ SAYISI</a:t>
          </a:r>
        </a:p>
      </xdr:txBody>
    </xdr:sp>
    <xdr:clientData/>
  </xdr:twoCellAnchor>
  <xdr:twoCellAnchor>
    <xdr:from>
      <xdr:col>11</xdr:col>
      <xdr:colOff>180974</xdr:colOff>
      <xdr:row>24</xdr:row>
      <xdr:rowOff>28575</xdr:rowOff>
    </xdr:from>
    <xdr:to>
      <xdr:col>15</xdr:col>
      <xdr:colOff>495300</xdr:colOff>
      <xdr:row>27</xdr:row>
      <xdr:rowOff>295274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9FC2A789-1A9F-4701-99CE-1FF89FB3A359}"/>
            </a:ext>
          </a:extLst>
        </xdr:cNvPr>
        <xdr:cNvSpPr/>
      </xdr:nvSpPr>
      <xdr:spPr>
        <a:xfrm>
          <a:off x="11791949" y="5772150"/>
          <a:ext cx="4181476" cy="838199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ALKOLLÜ İÇECEKLER</a:t>
          </a:r>
        </a:p>
      </xdr:txBody>
    </xdr:sp>
    <xdr:clientData/>
  </xdr:twoCellAnchor>
  <xdr:twoCellAnchor editAs="oneCell">
    <xdr:from>
      <xdr:col>11</xdr:col>
      <xdr:colOff>381000</xdr:colOff>
      <xdr:row>0</xdr:row>
      <xdr:rowOff>66675</xdr:rowOff>
    </xdr:from>
    <xdr:to>
      <xdr:col>15</xdr:col>
      <xdr:colOff>438149</xdr:colOff>
      <xdr:row>3</xdr:row>
      <xdr:rowOff>66675</xdr:rowOff>
    </xdr:to>
    <xdr:pic>
      <xdr:nvPicPr>
        <xdr:cNvPr id="19" name="Resim 18">
          <a:extLst>
            <a:ext uri="{FF2B5EF4-FFF2-40B4-BE49-F238E27FC236}">
              <a16:creationId xmlns:a16="http://schemas.microsoft.com/office/drawing/2014/main" id="{ED9C584D-784A-4D72-AF80-97ADC7FDC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91975" y="66675"/>
          <a:ext cx="3924299" cy="571500"/>
        </a:xfrm>
        <a:prstGeom prst="rect">
          <a:avLst/>
        </a:prstGeom>
        <a:solidFill>
          <a:schemeClr val="tx1"/>
        </a:solidFill>
        <a:ln>
          <a:solidFill>
            <a:srgbClr val="002060"/>
          </a:solidFill>
        </a:ln>
      </xdr:spPr>
    </xdr:pic>
    <xdr:clientData/>
  </xdr:twoCellAnchor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16</v>
    <v>8</v>
    <v>25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A7D51-E5A8-43DF-A852-FA46C43DBD6A}">
  <sheetPr codeName="Sayfa1"/>
  <dimension ref="A1:U74"/>
  <sheetViews>
    <sheetView showGridLines="0" showRowColHeaders="0" tabSelected="1" workbookViewId="0">
      <selection activeCell="B13" sqref="B13"/>
    </sheetView>
  </sheetViews>
  <sheetFormatPr defaultRowHeight="15" zeroHeight="1" x14ac:dyDescent="0.25"/>
  <cols>
    <col min="1" max="1" width="15.5703125" customWidth="1"/>
    <col min="2" max="2" width="19.42578125" customWidth="1"/>
    <col min="3" max="3" width="16.140625" customWidth="1"/>
    <col min="4" max="4" width="18.85546875" customWidth="1"/>
    <col min="5" max="5" width="13.5703125" customWidth="1"/>
    <col min="6" max="6" width="20.42578125" customWidth="1"/>
    <col min="7" max="7" width="15" customWidth="1"/>
    <col min="8" max="8" width="18.5703125" customWidth="1"/>
    <col min="9" max="9" width="13.42578125" customWidth="1"/>
    <col min="10" max="10" width="10.7109375" customWidth="1"/>
    <col min="11" max="11" width="12.42578125" customWidth="1"/>
    <col min="12" max="12" width="15" customWidth="1"/>
    <col min="14" max="14" width="22" customWidth="1"/>
    <col min="15" max="15" width="11.85546875" customWidth="1"/>
    <col min="16" max="16" width="8.140625" customWidth="1"/>
    <col min="17" max="17" width="8" customWidth="1"/>
    <col min="18" max="18" width="5.7109375" customWidth="1"/>
    <col min="19" max="19" width="7.42578125" customWidth="1"/>
    <col min="20" max="20" width="7" customWidth="1"/>
    <col min="21" max="21" width="0.28515625" customWidth="1"/>
  </cols>
  <sheetData>
    <row r="1" spans="1:21" x14ac:dyDescent="0.25">
      <c r="Q1" s="43"/>
      <c r="R1" s="43"/>
      <c r="S1" s="43"/>
      <c r="T1" s="44"/>
    </row>
    <row r="2" spans="1:21" x14ac:dyDescent="0.25">
      <c r="Q2" s="45"/>
      <c r="R2" s="45"/>
      <c r="S2" s="45"/>
      <c r="T2" s="46"/>
    </row>
    <row r="3" spans="1:21" x14ac:dyDescent="0.25">
      <c r="Q3" s="45"/>
      <c r="R3" s="45"/>
      <c r="S3" s="45"/>
      <c r="T3" s="46"/>
    </row>
    <row r="4" spans="1:21" ht="9" customHeight="1" thickBot="1" x14ac:dyDescent="0.3">
      <c r="Q4" s="45"/>
      <c r="R4" s="45"/>
      <c r="S4" s="45"/>
      <c r="T4" s="46"/>
    </row>
    <row r="5" spans="1:21" x14ac:dyDescent="0.25">
      <c r="A5" s="68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66"/>
      <c r="Q5" s="45"/>
      <c r="R5" s="45"/>
      <c r="S5" s="45"/>
      <c r="T5" s="46"/>
    </row>
    <row r="6" spans="1:21" x14ac:dyDescent="0.25">
      <c r="A6" s="69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67"/>
      <c r="Q6" s="45"/>
      <c r="R6" s="45"/>
      <c r="S6" s="45"/>
      <c r="T6" s="46"/>
    </row>
    <row r="7" spans="1:21" x14ac:dyDescent="0.25">
      <c r="A7" s="6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67"/>
      <c r="Q7" s="45"/>
      <c r="R7" s="45"/>
      <c r="S7" s="45"/>
      <c r="T7" s="46"/>
    </row>
    <row r="8" spans="1:21" x14ac:dyDescent="0.25">
      <c r="A8" s="69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67"/>
      <c r="Q8" s="45"/>
      <c r="R8" s="45"/>
      <c r="S8" s="45"/>
      <c r="T8" s="46"/>
    </row>
    <row r="9" spans="1:21" x14ac:dyDescent="0.25">
      <c r="A9" s="6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67"/>
      <c r="Q9" s="45"/>
      <c r="R9" s="45"/>
      <c r="S9" s="45"/>
      <c r="T9" s="46"/>
    </row>
    <row r="10" spans="1:21" ht="39.75" customHeight="1" x14ac:dyDescent="0.25">
      <c r="A10" s="69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67"/>
      <c r="Q10" s="45"/>
      <c r="R10" s="45"/>
      <c r="S10" s="45"/>
      <c r="T10" s="46"/>
    </row>
    <row r="11" spans="1:21" ht="30" x14ac:dyDescent="0.25">
      <c r="A11" s="29" t="s">
        <v>14</v>
      </c>
      <c r="B11" s="5" t="s">
        <v>64</v>
      </c>
      <c r="C11" s="31" t="s">
        <v>14</v>
      </c>
      <c r="D11" s="5" t="s">
        <v>64</v>
      </c>
      <c r="E11" s="31" t="s">
        <v>14</v>
      </c>
      <c r="F11" s="5" t="s">
        <v>64</v>
      </c>
      <c r="G11" s="6" t="s">
        <v>1</v>
      </c>
      <c r="H11" s="6" t="s">
        <v>3</v>
      </c>
      <c r="I11" s="7" t="s">
        <v>15</v>
      </c>
      <c r="J11" s="8" t="s">
        <v>0</v>
      </c>
      <c r="K11" s="53" t="s">
        <v>51</v>
      </c>
      <c r="L11" s="54"/>
      <c r="M11" s="54"/>
      <c r="N11" s="6" t="s">
        <v>52</v>
      </c>
      <c r="O11" s="37">
        <v>1</v>
      </c>
      <c r="P11" s="38"/>
      <c r="Q11" s="45"/>
      <c r="R11" s="45"/>
      <c r="S11" s="45"/>
      <c r="T11" s="46"/>
    </row>
    <row r="12" spans="1:21" ht="21" customHeight="1" x14ac:dyDescent="0.25">
      <c r="A12" s="30"/>
      <c r="B12" s="9" t="s">
        <v>41</v>
      </c>
      <c r="C12" s="32"/>
      <c r="D12" s="9" t="s">
        <v>41</v>
      </c>
      <c r="E12" s="32"/>
      <c r="F12" s="9" t="s">
        <v>41</v>
      </c>
      <c r="G12" s="6" t="s">
        <v>13</v>
      </c>
      <c r="H12" s="6" t="s">
        <v>13</v>
      </c>
      <c r="I12" s="7" t="s">
        <v>13</v>
      </c>
      <c r="J12" s="7" t="s">
        <v>4</v>
      </c>
      <c r="K12" s="7" t="s">
        <v>10</v>
      </c>
      <c r="L12" s="7" t="s">
        <v>11</v>
      </c>
      <c r="M12" s="7" t="s">
        <v>12</v>
      </c>
      <c r="N12" s="7" t="s">
        <v>53</v>
      </c>
      <c r="O12" s="33" t="s">
        <v>55</v>
      </c>
      <c r="P12" s="34"/>
      <c r="Q12" s="45"/>
      <c r="R12" s="45"/>
      <c r="S12" s="45"/>
      <c r="T12" s="46"/>
    </row>
    <row r="13" spans="1:21" ht="33" customHeight="1" thickBot="1" x14ac:dyDescent="0.3">
      <c r="A13" s="13">
        <v>0</v>
      </c>
      <c r="B13" s="14">
        <v>0</v>
      </c>
      <c r="C13" s="15">
        <v>0</v>
      </c>
      <c r="D13" s="14">
        <v>0</v>
      </c>
      <c r="E13" s="15">
        <v>0</v>
      </c>
      <c r="F13" s="14">
        <v>0</v>
      </c>
      <c r="G13" s="15">
        <v>0</v>
      </c>
      <c r="H13" s="15">
        <v>0</v>
      </c>
      <c r="I13" s="15">
        <v>0</v>
      </c>
      <c r="J13" s="16">
        <v>0</v>
      </c>
      <c r="K13" s="15">
        <v>0</v>
      </c>
      <c r="L13" s="15">
        <v>0</v>
      </c>
      <c r="M13" s="15">
        <v>0</v>
      </c>
      <c r="N13" s="15">
        <v>0</v>
      </c>
      <c r="O13" s="35"/>
      <c r="P13" s="36"/>
      <c r="Q13" s="45"/>
      <c r="R13" s="45"/>
      <c r="S13" s="45"/>
      <c r="T13" s="46"/>
    </row>
    <row r="14" spans="1:21" s="1" customFormat="1" ht="1.5" hidden="1" customHeight="1" x14ac:dyDescent="0.25">
      <c r="A14" s="18">
        <f>((A13/D34)*B34)/O11</f>
        <v>0</v>
      </c>
      <c r="B14" s="19">
        <f>B13*140</f>
        <v>0</v>
      </c>
      <c r="C14" s="19">
        <f>((C13/D36)*B36)/O11</f>
        <v>0</v>
      </c>
      <c r="D14" s="19">
        <f>D13*E61</f>
        <v>0</v>
      </c>
      <c r="E14" s="19">
        <f>((E13/D35)*B35)</f>
        <v>0</v>
      </c>
      <c r="F14" s="19">
        <f>F13*D35</f>
        <v>0</v>
      </c>
      <c r="G14" s="19">
        <f>G13*B37</f>
        <v>0</v>
      </c>
      <c r="H14" s="19">
        <f>H13*B38</f>
        <v>0</v>
      </c>
      <c r="I14" s="19">
        <f>I13*B39</f>
        <v>0</v>
      </c>
      <c r="J14" s="19">
        <f>(J13*B46)/O11</f>
        <v>0</v>
      </c>
      <c r="K14" s="19">
        <f>(K13*B43)/O11</f>
        <v>0</v>
      </c>
      <c r="L14" s="19">
        <f>(L13*B45)/O11</f>
        <v>0</v>
      </c>
      <c r="M14" s="19">
        <f>(M13*B44)/O11</f>
        <v>0</v>
      </c>
      <c r="N14" s="19">
        <f>N13*B47</f>
        <v>0</v>
      </c>
      <c r="O14" s="18" t="s">
        <v>50</v>
      </c>
      <c r="P14" s="18">
        <f>SUM(A14:N14)</f>
        <v>0</v>
      </c>
      <c r="Q14" s="47"/>
      <c r="R14" s="47"/>
      <c r="S14" s="47"/>
      <c r="T14" s="48"/>
    </row>
    <row r="15" spans="1:21" s="1" customFormat="1" ht="28.5" customHeight="1" x14ac:dyDescent="0.25">
      <c r="A15" s="41" t="str">
        <f>IF(OR(B13=1, D13=1, F13=1), "***Elektrik, Doğalgaz,Su Tüketimlerinden Herhangi Birini  Belirtmediğiniz İçin Türkiye Ortalaması Değerleri Kullanılmıştır!", "")</f>
        <v/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2"/>
      <c r="Q15" s="27">
        <f>SUM(P14+P23)</f>
        <v>0</v>
      </c>
      <c r="R15" s="28"/>
      <c r="S15" s="28"/>
      <c r="T15" s="28"/>
      <c r="U15" s="28"/>
    </row>
    <row r="16" spans="1:21" s="1" customFormat="1" ht="16.5" customHeight="1" x14ac:dyDescent="0.25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2"/>
      <c r="Q16" s="27"/>
      <c r="R16" s="28"/>
      <c r="S16" s="28"/>
      <c r="T16" s="28"/>
      <c r="U16" s="28"/>
    </row>
    <row r="17" spans="1:21" s="1" customFormat="1" ht="23.25" customHeight="1" x14ac:dyDescent="0.25">
      <c r="A17" s="56" t="str">
        <f>IF(Q15&gt;576,"Bir Ayda doğaya saldığınız karbonu nötrlemek için dikmeniz gereken ağaç sayısı🍃","Tebrikler! Karbon ayak iziniz Türkiye ortalamasının altında. Yeşil bir gelecek seninle mümkün! 🍃")</f>
        <v>Tebrikler! Karbon ayak iziniz Türkiye ortalamasının altında. Yeşil bir gelecek seninle mümkün! 🍃</v>
      </c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7"/>
      <c r="Q17" s="27"/>
      <c r="R17" s="28"/>
      <c r="S17" s="28"/>
      <c r="T17" s="28"/>
      <c r="U17" s="28"/>
    </row>
    <row r="18" spans="1:21" s="1" customFormat="1" ht="21.75" customHeight="1" x14ac:dyDescent="0.25">
      <c r="A18" s="56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7"/>
      <c r="Q18" s="27"/>
      <c r="R18" s="28"/>
      <c r="S18" s="28"/>
      <c r="T18" s="28"/>
      <c r="U18" s="28"/>
    </row>
    <row r="19" spans="1:21" s="1" customFormat="1" ht="18" customHeight="1" x14ac:dyDescent="0.25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7"/>
      <c r="Q19" s="27"/>
      <c r="R19" s="28"/>
      <c r="S19" s="28"/>
      <c r="T19" s="28"/>
      <c r="U19" s="28"/>
    </row>
    <row r="20" spans="1:21" s="1" customFormat="1" ht="30" customHeight="1" x14ac:dyDescent="0.25">
      <c r="A20" s="72" t="str">
        <f>IF(Q15&gt;576, (Q15-576)/220, "")</f>
        <v/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3"/>
      <c r="Q20" s="27"/>
      <c r="R20" s="28"/>
      <c r="S20" s="28"/>
      <c r="T20" s="28"/>
      <c r="U20" s="28"/>
    </row>
    <row r="21" spans="1:21" s="1" customFormat="1" ht="46.5" customHeight="1" thickBot="1" x14ac:dyDescent="0.3">
      <c r="A21" s="74" t="str">
        <f>IFERROR(IF(A20&lt;=0,"",REPT("🌳",INT(A20))),"")</f>
        <v/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5"/>
      <c r="Q21" s="27"/>
      <c r="R21" s="28"/>
      <c r="S21" s="28"/>
      <c r="T21" s="28"/>
      <c r="U21" s="28"/>
    </row>
    <row r="22" spans="1:21" s="1" customFormat="1" ht="2.25" hidden="1" customHeight="1" thickBot="1" x14ac:dyDescent="0.3">
      <c r="A22" s="74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5"/>
      <c r="Q22" s="27"/>
      <c r="R22" s="28"/>
      <c r="S22" s="28"/>
      <c r="T22" s="28"/>
      <c r="U22" s="28"/>
    </row>
    <row r="23" spans="1:21" ht="18.75" hidden="1" customHeight="1" thickBot="1" x14ac:dyDescent="0.3">
      <c r="A23" s="3">
        <f>(A30*B40*4)/5</f>
        <v>0</v>
      </c>
      <c r="B23" s="3">
        <f>((B30*B41)/2)*4</f>
        <v>0</v>
      </c>
      <c r="C23" s="3">
        <f>C30*B42</f>
        <v>0</v>
      </c>
      <c r="D23" s="3">
        <f>D30*B48</f>
        <v>0</v>
      </c>
      <c r="E23" s="3">
        <f>E30*B49*30</f>
        <v>0</v>
      </c>
      <c r="F23" s="3">
        <f>F30*B50</f>
        <v>0</v>
      </c>
      <c r="G23" s="3">
        <f>G30*B51</f>
        <v>0</v>
      </c>
      <c r="H23" s="3">
        <f>H30*B52</f>
        <v>0</v>
      </c>
      <c r="I23" s="3">
        <f>I30*B53*30</f>
        <v>0</v>
      </c>
      <c r="J23" s="3">
        <f>J30*B54*30</f>
        <v>0</v>
      </c>
      <c r="K23" s="3">
        <f>K30*B55*30</f>
        <v>0</v>
      </c>
      <c r="L23" s="3">
        <f>L30*B56</f>
        <v>0</v>
      </c>
      <c r="M23" s="55">
        <f>M30*B57</f>
        <v>0</v>
      </c>
      <c r="N23" s="55"/>
      <c r="O23" s="3">
        <f>O30*B58</f>
        <v>0</v>
      </c>
      <c r="P23" s="4">
        <f>SUM(A23:O23)</f>
        <v>0</v>
      </c>
      <c r="Q23" s="27"/>
      <c r="R23" s="28"/>
      <c r="S23" s="28"/>
      <c r="T23" s="28"/>
      <c r="U23" s="28"/>
    </row>
    <row r="24" spans="1:21" ht="15" customHeight="1" x14ac:dyDescent="0.25">
      <c r="A24" s="68"/>
      <c r="B24" s="49"/>
      <c r="C24" s="49"/>
      <c r="D24" s="49"/>
      <c r="E24" s="49"/>
      <c r="F24" s="49"/>
      <c r="G24" s="58"/>
      <c r="H24" s="43"/>
      <c r="I24" s="43"/>
      <c r="J24" s="43"/>
      <c r="K24" s="44"/>
      <c r="L24" s="58"/>
      <c r="M24" s="43"/>
      <c r="N24" s="43"/>
      <c r="O24" s="43"/>
      <c r="P24" s="63"/>
      <c r="Q24" s="27"/>
      <c r="R24" s="28"/>
      <c r="S24" s="28"/>
      <c r="T24" s="28"/>
      <c r="U24" s="28"/>
    </row>
    <row r="25" spans="1:21" ht="15" customHeight="1" x14ac:dyDescent="0.25">
      <c r="A25" s="69"/>
      <c r="B25" s="50"/>
      <c r="C25" s="50"/>
      <c r="D25" s="50"/>
      <c r="E25" s="50"/>
      <c r="F25" s="50"/>
      <c r="G25" s="59"/>
      <c r="H25" s="45"/>
      <c r="I25" s="45"/>
      <c r="J25" s="45"/>
      <c r="K25" s="46"/>
      <c r="L25" s="59"/>
      <c r="M25" s="45"/>
      <c r="N25" s="45"/>
      <c r="O25" s="45"/>
      <c r="P25" s="64"/>
      <c r="Q25" s="27"/>
      <c r="R25" s="28"/>
      <c r="S25" s="28"/>
      <c r="T25" s="28"/>
      <c r="U25" s="28"/>
    </row>
    <row r="26" spans="1:21" ht="15" customHeight="1" x14ac:dyDescent="0.25">
      <c r="A26" s="69"/>
      <c r="B26" s="50"/>
      <c r="C26" s="50"/>
      <c r="D26" s="50"/>
      <c r="E26" s="50"/>
      <c r="F26" s="50"/>
      <c r="G26" s="59"/>
      <c r="H26" s="45"/>
      <c r="I26" s="45"/>
      <c r="J26" s="45"/>
      <c r="K26" s="46"/>
      <c r="L26" s="59"/>
      <c r="M26" s="45"/>
      <c r="N26" s="45"/>
      <c r="O26" s="45"/>
      <c r="P26" s="64"/>
      <c r="Q26" s="27"/>
      <c r="R26" s="28"/>
      <c r="S26" s="28"/>
      <c r="T26" s="28"/>
      <c r="U26" s="28"/>
    </row>
    <row r="27" spans="1:21" ht="15" customHeight="1" x14ac:dyDescent="0.25">
      <c r="A27" s="69"/>
      <c r="B27" s="50"/>
      <c r="C27" s="50"/>
      <c r="D27" s="50"/>
      <c r="E27" s="50"/>
      <c r="F27" s="50"/>
      <c r="G27" s="59"/>
      <c r="H27" s="45"/>
      <c r="I27" s="45"/>
      <c r="J27" s="45"/>
      <c r="K27" s="46"/>
      <c r="L27" s="59"/>
      <c r="M27" s="45"/>
      <c r="N27" s="45"/>
      <c r="O27" s="45"/>
      <c r="P27" s="64"/>
      <c r="Q27" s="27"/>
      <c r="R27" s="28"/>
      <c r="S27" s="28"/>
      <c r="T27" s="28"/>
      <c r="U27" s="28"/>
    </row>
    <row r="28" spans="1:21" ht="39.75" customHeight="1" thickBot="1" x14ac:dyDescent="0.3">
      <c r="A28" s="70"/>
      <c r="B28" s="71"/>
      <c r="C28" s="71"/>
      <c r="D28" s="71"/>
      <c r="E28" s="71"/>
      <c r="F28" s="71"/>
      <c r="G28" s="60"/>
      <c r="H28" s="61"/>
      <c r="I28" s="61"/>
      <c r="J28" s="61"/>
      <c r="K28" s="62"/>
      <c r="L28" s="60"/>
      <c r="M28" s="61"/>
      <c r="N28" s="61"/>
      <c r="O28" s="61"/>
      <c r="P28" s="65"/>
      <c r="Q28" s="27"/>
      <c r="R28" s="28"/>
      <c r="S28" s="28"/>
      <c r="T28" s="28"/>
      <c r="U28" s="28"/>
    </row>
    <row r="29" spans="1:21" ht="60" customHeight="1" x14ac:dyDescent="0.25">
      <c r="A29" s="10" t="s">
        <v>61</v>
      </c>
      <c r="B29" s="17" t="s">
        <v>60</v>
      </c>
      <c r="C29" s="17" t="s">
        <v>58</v>
      </c>
      <c r="D29" s="17" t="s">
        <v>59</v>
      </c>
      <c r="E29" s="11" t="s">
        <v>56</v>
      </c>
      <c r="F29" s="11" t="s">
        <v>45</v>
      </c>
      <c r="G29" s="11" t="s">
        <v>54</v>
      </c>
      <c r="H29" s="17" t="s">
        <v>63</v>
      </c>
      <c r="I29" s="12" t="s">
        <v>65</v>
      </c>
      <c r="J29" s="20" t="s">
        <v>62</v>
      </c>
      <c r="K29" s="17" t="s">
        <v>57</v>
      </c>
      <c r="L29" s="17" t="s">
        <v>46</v>
      </c>
      <c r="M29" s="51" t="s">
        <v>47</v>
      </c>
      <c r="N29" s="51"/>
      <c r="O29" s="51" t="s">
        <v>48</v>
      </c>
      <c r="P29" s="52"/>
      <c r="Q29" s="27"/>
      <c r="R29" s="28"/>
      <c r="S29" s="28"/>
      <c r="T29" s="28"/>
      <c r="U29" s="28"/>
    </row>
    <row r="30" spans="1:21" ht="36" customHeight="1" thickBot="1" x14ac:dyDescent="0.3">
      <c r="A30" s="13">
        <v>0</v>
      </c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39">
        <v>0</v>
      </c>
      <c r="N30" s="40"/>
      <c r="O30" s="39">
        <v>0</v>
      </c>
      <c r="P30" s="40"/>
      <c r="Q30" s="27"/>
      <c r="R30" s="28"/>
      <c r="S30" s="28"/>
      <c r="T30" s="28"/>
      <c r="U30" s="28"/>
    </row>
    <row r="31" spans="1:21" s="1" customFormat="1" ht="30" hidden="1" customHeight="1" x14ac:dyDescent="0.25">
      <c r="O31" s="23"/>
      <c r="P31" s="23"/>
      <c r="Q31" s="23"/>
    </row>
    <row r="32" spans="1:21" s="1" customFormat="1" ht="71.25" hidden="1" customHeight="1" x14ac:dyDescent="0.25">
      <c r="A32" s="24"/>
      <c r="B32" s="24"/>
      <c r="C32" s="24"/>
      <c r="D32" s="24"/>
      <c r="E32" s="24"/>
      <c r="F32" s="24"/>
      <c r="G32" s="24"/>
    </row>
    <row r="33" spans="1:9" s="2" customFormat="1" ht="52.5" hidden="1" customHeight="1" x14ac:dyDescent="0.25">
      <c r="A33" s="21" t="e" cm="1" vm="1">
        <f t="array" aca="1" ref="A33" ca="1">+K33:AA58</f>
        <v>#VALUE!</v>
      </c>
      <c r="B33" s="21"/>
      <c r="C33" s="21"/>
      <c r="D33" s="22" t="s">
        <v>5</v>
      </c>
      <c r="E33" s="21"/>
      <c r="F33" s="21"/>
      <c r="G33" s="21"/>
    </row>
    <row r="34" spans="1:9" s="2" customFormat="1" ht="15" hidden="1" customHeight="1" x14ac:dyDescent="0.25">
      <c r="A34" s="21" t="s">
        <v>16</v>
      </c>
      <c r="B34" s="21">
        <v>0.436</v>
      </c>
      <c r="C34" s="21" t="s">
        <v>42</v>
      </c>
      <c r="D34" s="21">
        <v>5.84</v>
      </c>
      <c r="E34" s="21"/>
      <c r="F34" s="21"/>
      <c r="G34" s="21"/>
    </row>
    <row r="35" spans="1:9" s="2" customFormat="1" ht="20.100000000000001" hidden="1" customHeight="1" x14ac:dyDescent="0.25">
      <c r="A35" s="21" t="s">
        <v>18</v>
      </c>
      <c r="B35" s="21">
        <v>0.19359999999999999</v>
      </c>
      <c r="C35" s="21" t="s">
        <v>44</v>
      </c>
      <c r="D35" s="21">
        <v>120</v>
      </c>
      <c r="E35" s="21"/>
      <c r="F35" s="21"/>
      <c r="G35" s="21"/>
    </row>
    <row r="36" spans="1:9" s="2" customFormat="1" ht="20.100000000000001" hidden="1" customHeight="1" x14ac:dyDescent="0.45">
      <c r="A36" s="21" t="s">
        <v>17</v>
      </c>
      <c r="B36" s="21">
        <v>1.94</v>
      </c>
      <c r="C36" s="21" t="s">
        <v>43</v>
      </c>
      <c r="D36" s="21">
        <v>19</v>
      </c>
      <c r="E36" s="21"/>
      <c r="F36" s="21"/>
      <c r="G36" s="21"/>
      <c r="H36" s="25"/>
      <c r="I36" s="26"/>
    </row>
    <row r="37" spans="1:9" s="2" customFormat="1" ht="20.100000000000001" hidden="1" customHeight="1" x14ac:dyDescent="0.45">
      <c r="A37" s="21" t="s">
        <v>1</v>
      </c>
      <c r="B37" s="21">
        <v>0.27</v>
      </c>
      <c r="C37" s="21"/>
      <c r="D37" s="21"/>
      <c r="E37" s="21"/>
      <c r="F37" s="21"/>
      <c r="G37" s="21"/>
      <c r="H37" s="26"/>
      <c r="I37" s="26"/>
    </row>
    <row r="38" spans="1:9" s="2" customFormat="1" ht="20.100000000000001" hidden="1" customHeight="1" x14ac:dyDescent="0.25">
      <c r="A38" s="21" t="s">
        <v>3</v>
      </c>
      <c r="B38" s="21">
        <v>0.1</v>
      </c>
      <c r="C38" s="21"/>
      <c r="D38" s="21"/>
      <c r="E38" s="21"/>
      <c r="F38" s="21"/>
      <c r="G38" s="21"/>
    </row>
    <row r="39" spans="1:9" s="2" customFormat="1" ht="20.100000000000001" hidden="1" customHeight="1" x14ac:dyDescent="0.25">
      <c r="A39" s="21" t="s">
        <v>2</v>
      </c>
      <c r="B39" s="21">
        <v>0.13</v>
      </c>
      <c r="C39" s="21"/>
      <c r="D39" s="21"/>
      <c r="E39" s="21"/>
      <c r="F39" s="21"/>
      <c r="G39" s="21"/>
    </row>
    <row r="40" spans="1:9" s="2" customFormat="1" ht="20.100000000000001" hidden="1" customHeight="1" x14ac:dyDescent="0.25">
      <c r="A40" s="21" t="s">
        <v>6</v>
      </c>
      <c r="B40" s="21">
        <v>50</v>
      </c>
      <c r="C40" s="21"/>
      <c r="D40" s="21"/>
      <c r="E40" s="21"/>
      <c r="F40" s="21"/>
      <c r="G40" s="21"/>
    </row>
    <row r="41" spans="1:9" s="2" customFormat="1" ht="20.100000000000001" hidden="1" customHeight="1" x14ac:dyDescent="0.25">
      <c r="A41" s="21" t="s">
        <v>7</v>
      </c>
      <c r="B41" s="21">
        <v>5</v>
      </c>
      <c r="C41" s="21"/>
      <c r="D41" s="21"/>
      <c r="E41" s="21"/>
      <c r="F41" s="21"/>
      <c r="G41" s="21"/>
    </row>
    <row r="42" spans="1:9" s="2" customFormat="1" ht="20.100000000000001" hidden="1" customHeight="1" x14ac:dyDescent="0.25">
      <c r="A42" s="21" t="s">
        <v>8</v>
      </c>
      <c r="B42" s="21">
        <v>100</v>
      </c>
      <c r="C42" s="21"/>
      <c r="D42" s="21"/>
      <c r="E42" s="21"/>
      <c r="F42" s="21"/>
      <c r="G42" s="21"/>
    </row>
    <row r="43" spans="1:9" s="2" customFormat="1" ht="20.100000000000001" hidden="1" customHeight="1" x14ac:dyDescent="0.25">
      <c r="A43" s="21" t="s">
        <v>20</v>
      </c>
      <c r="B43" s="21">
        <v>100</v>
      </c>
      <c r="C43" s="21"/>
      <c r="D43" s="21"/>
      <c r="E43" s="21"/>
      <c r="F43" s="21"/>
      <c r="G43" s="21"/>
    </row>
    <row r="44" spans="1:9" s="2" customFormat="1" ht="20.100000000000001" hidden="1" customHeight="1" x14ac:dyDescent="0.25">
      <c r="A44" s="21" t="s">
        <v>21</v>
      </c>
      <c r="B44" s="21">
        <v>30</v>
      </c>
      <c r="C44" s="21"/>
      <c r="D44" s="21"/>
      <c r="E44" s="21"/>
      <c r="F44" s="21"/>
      <c r="G44" s="21"/>
    </row>
    <row r="45" spans="1:9" s="2" customFormat="1" ht="20.100000000000001" hidden="1" customHeight="1" x14ac:dyDescent="0.25">
      <c r="A45" s="21" t="s">
        <v>22</v>
      </c>
      <c r="B45" s="21">
        <v>60</v>
      </c>
      <c r="C45" s="21"/>
      <c r="D45" s="21"/>
      <c r="E45" s="21"/>
      <c r="F45" s="21"/>
      <c r="G45" s="21"/>
    </row>
    <row r="46" spans="1:9" s="2" customFormat="1" ht="20.100000000000001" hidden="1" customHeight="1" x14ac:dyDescent="0.25">
      <c r="A46" s="21" t="s">
        <v>0</v>
      </c>
      <c r="B46" s="21">
        <v>25</v>
      </c>
      <c r="C46" s="21"/>
      <c r="D46" s="21"/>
      <c r="E46" s="21"/>
      <c r="F46" s="21"/>
      <c r="G46" s="21"/>
    </row>
    <row r="47" spans="1:9" s="2" customFormat="1" ht="20.100000000000001" hidden="1" customHeight="1" x14ac:dyDescent="0.25">
      <c r="A47" s="21" t="s">
        <v>23</v>
      </c>
      <c r="B47" s="21">
        <v>0.02</v>
      </c>
      <c r="C47" s="21"/>
      <c r="D47" s="21"/>
      <c r="E47" s="21"/>
      <c r="F47" s="21"/>
      <c r="G47" s="21"/>
    </row>
    <row r="48" spans="1:9" s="2" customFormat="1" ht="20.100000000000001" hidden="1" customHeight="1" x14ac:dyDescent="0.25">
      <c r="A48" s="21" t="s">
        <v>24</v>
      </c>
      <c r="B48" s="21">
        <v>0.2</v>
      </c>
      <c r="C48" s="21"/>
      <c r="D48" s="21"/>
      <c r="E48" s="21"/>
      <c r="F48" s="21"/>
      <c r="G48" s="21"/>
    </row>
    <row r="49" spans="1:7" s="2" customFormat="1" ht="20.100000000000001" hidden="1" customHeight="1" x14ac:dyDescent="0.25">
      <c r="A49" s="21" t="s">
        <v>25</v>
      </c>
      <c r="B49" s="21">
        <v>3</v>
      </c>
      <c r="C49" s="21"/>
      <c r="D49" s="21"/>
      <c r="E49" s="21"/>
      <c r="F49" s="21"/>
      <c r="G49" s="21"/>
    </row>
    <row r="50" spans="1:7" s="2" customFormat="1" ht="20.100000000000001" hidden="1" customHeight="1" x14ac:dyDescent="0.25">
      <c r="A50" s="21" t="s">
        <v>26</v>
      </c>
      <c r="B50" s="21">
        <v>22</v>
      </c>
      <c r="C50" s="21"/>
      <c r="D50" s="21"/>
      <c r="E50" s="21"/>
      <c r="F50" s="21"/>
      <c r="G50" s="21"/>
    </row>
    <row r="51" spans="1:7" s="2" customFormat="1" ht="20.100000000000001" hidden="1" customHeight="1" x14ac:dyDescent="0.25">
      <c r="A51" s="21" t="s">
        <v>27</v>
      </c>
      <c r="B51" s="21">
        <v>0.17</v>
      </c>
      <c r="C51" s="21"/>
      <c r="D51" s="21"/>
      <c r="E51" s="21"/>
      <c r="F51" s="21"/>
      <c r="G51" s="21"/>
    </row>
    <row r="52" spans="1:7" s="2" customFormat="1" ht="20.100000000000001" hidden="1" customHeight="1" x14ac:dyDescent="0.25">
      <c r="A52" s="21" t="s">
        <v>28</v>
      </c>
      <c r="B52" s="21">
        <v>0.6</v>
      </c>
      <c r="C52" s="21"/>
      <c r="D52" s="21"/>
      <c r="E52" s="21"/>
      <c r="F52" s="21"/>
      <c r="G52" s="21"/>
    </row>
    <row r="53" spans="1:7" s="2" customFormat="1" ht="20.100000000000001" hidden="1" customHeight="1" x14ac:dyDescent="0.25">
      <c r="A53" s="21" t="s">
        <v>29</v>
      </c>
      <c r="B53" s="21">
        <v>2.5000000000000001E-2</v>
      </c>
      <c r="C53" s="21"/>
      <c r="D53" s="21"/>
      <c r="E53" s="21"/>
      <c r="F53" s="21"/>
      <c r="G53" s="21"/>
    </row>
    <row r="54" spans="1:7" s="2" customFormat="1" ht="20.100000000000001" hidden="1" customHeight="1" x14ac:dyDescent="0.25">
      <c r="A54" s="21" t="s">
        <v>49</v>
      </c>
      <c r="B54" s="21">
        <v>0.14000000000000001</v>
      </c>
      <c r="C54" s="21"/>
      <c r="D54" s="21"/>
      <c r="E54" s="21"/>
      <c r="F54" s="21"/>
      <c r="G54" s="21"/>
    </row>
    <row r="55" spans="1:7" s="2" customFormat="1" ht="20.100000000000001" hidden="1" customHeight="1" x14ac:dyDescent="0.25">
      <c r="A55" s="21" t="s">
        <v>9</v>
      </c>
      <c r="B55" s="21">
        <v>0.25</v>
      </c>
      <c r="C55" s="21"/>
      <c r="D55" s="21"/>
      <c r="E55" s="21"/>
      <c r="F55" s="21"/>
      <c r="G55" s="21"/>
    </row>
    <row r="56" spans="1:7" s="2" customFormat="1" ht="20.100000000000001" hidden="1" customHeight="1" x14ac:dyDescent="0.25">
      <c r="A56" s="21" t="s">
        <v>19</v>
      </c>
      <c r="B56" s="21">
        <v>0.28000000000000003</v>
      </c>
      <c r="C56" s="21"/>
      <c r="D56" s="21"/>
      <c r="E56" s="21"/>
      <c r="F56" s="21"/>
      <c r="G56" s="21"/>
    </row>
    <row r="57" spans="1:7" s="2" customFormat="1" ht="20.100000000000001" hidden="1" customHeight="1" x14ac:dyDescent="0.25">
      <c r="A57" s="21" t="s">
        <v>30</v>
      </c>
      <c r="B57" s="21">
        <v>0.32</v>
      </c>
      <c r="C57" s="21"/>
      <c r="D57" s="21"/>
      <c r="E57" s="21"/>
      <c r="F57" s="21"/>
      <c r="G57" s="21"/>
    </row>
    <row r="58" spans="1:7" s="2" customFormat="1" ht="20.100000000000001" hidden="1" customHeight="1" x14ac:dyDescent="0.25">
      <c r="A58" s="21" t="s">
        <v>31</v>
      </c>
      <c r="B58" s="21">
        <v>0.38</v>
      </c>
      <c r="C58" s="21"/>
      <c r="D58" s="21"/>
      <c r="E58" s="21"/>
      <c r="F58" s="21"/>
      <c r="G58" s="21"/>
    </row>
    <row r="59" spans="1:7" s="2" customFormat="1" ht="20.100000000000001" hidden="1" customHeight="1" x14ac:dyDescent="0.25">
      <c r="A59" s="21"/>
      <c r="B59" s="21"/>
      <c r="C59" s="21"/>
      <c r="D59" s="21"/>
      <c r="E59" s="21"/>
      <c r="F59" s="21"/>
      <c r="G59" s="21"/>
    </row>
    <row r="60" spans="1:7" s="2" customFormat="1" ht="20.100000000000001" hidden="1" customHeight="1" x14ac:dyDescent="0.25">
      <c r="A60" s="21" t="s">
        <v>32</v>
      </c>
      <c r="B60" s="21"/>
      <c r="C60" s="21" t="s">
        <v>34</v>
      </c>
      <c r="D60" s="21" t="s">
        <v>39</v>
      </c>
      <c r="E60" s="21">
        <f>327*B34</f>
        <v>142.572</v>
      </c>
      <c r="F60" s="21"/>
      <c r="G60" s="21"/>
    </row>
    <row r="61" spans="1:7" s="2" customFormat="1" ht="20.100000000000001" hidden="1" customHeight="1" x14ac:dyDescent="0.25">
      <c r="A61" s="21" t="s">
        <v>33</v>
      </c>
      <c r="B61" s="21"/>
      <c r="C61" s="21" t="s">
        <v>35</v>
      </c>
      <c r="D61" s="21" t="s">
        <v>38</v>
      </c>
      <c r="E61" s="21">
        <f>155*B36</f>
        <v>300.7</v>
      </c>
      <c r="F61" s="21"/>
      <c r="G61" s="21"/>
    </row>
    <row r="62" spans="1:7" s="2" customFormat="1" ht="20.100000000000001" hidden="1" customHeight="1" x14ac:dyDescent="0.25">
      <c r="A62" s="21" t="s">
        <v>36</v>
      </c>
      <c r="B62" s="21"/>
      <c r="C62" s="21" t="s">
        <v>37</v>
      </c>
      <c r="D62" s="21" t="s">
        <v>40</v>
      </c>
      <c r="E62" s="21">
        <f>240*B35</f>
        <v>46.463999999999999</v>
      </c>
      <c r="F62" s="21"/>
      <c r="G62" s="21"/>
    </row>
    <row r="63" spans="1:7" s="1" customFormat="1" ht="20.100000000000001" hidden="1" customHeight="1" x14ac:dyDescent="0.25">
      <c r="A63" s="24"/>
      <c r="B63" s="24"/>
      <c r="C63" s="24"/>
      <c r="D63" s="24"/>
      <c r="E63" s="24"/>
      <c r="F63" s="24"/>
      <c r="G63" s="24"/>
    </row>
    <row r="64" spans="1:7" s="1" customFormat="1" ht="20.100000000000001" hidden="1" customHeight="1" x14ac:dyDescent="0.25"/>
    <row r="65" s="1" customFormat="1" ht="20.100000000000001" hidden="1" customHeight="1" x14ac:dyDescent="0.25"/>
    <row r="66" s="1" customFormat="1" ht="20.100000000000001" hidden="1" customHeight="1" x14ac:dyDescent="0.25"/>
    <row r="67" s="1" customFormat="1" ht="20.100000000000001" hidden="1" customHeight="1" x14ac:dyDescent="0.25"/>
    <row r="68" s="1" customFormat="1" ht="20.100000000000001" hidden="1" customHeight="1" x14ac:dyDescent="0.25"/>
    <row r="69" s="1" customFormat="1" ht="9.9499999999999993" hidden="1" customHeight="1" x14ac:dyDescent="0.25"/>
    <row r="70" s="1" customFormat="1" ht="9.9499999999999993" hidden="1" customHeight="1" x14ac:dyDescent="0.25"/>
    <row r="71" s="1" customFormat="1" ht="9.9499999999999993" hidden="1" customHeight="1" x14ac:dyDescent="0.25"/>
    <row r="72" s="1" customFormat="1" ht="9.9499999999999993" hidden="1" customHeight="1" x14ac:dyDescent="0.25"/>
    <row r="73" s="1" customFormat="1" ht="9.9499999999999993" hidden="1" customHeight="1" x14ac:dyDescent="0.25"/>
    <row r="74" s="1" customFormat="1" hidden="1" x14ac:dyDescent="0.25"/>
  </sheetData>
  <sheetProtection algorithmName="SHA-512" hashValue="ZY9LdFZu0uj+Fpvkir8TobIHH7tryHRM8ShWaSKRhLbJ4iMNPztsFfR2k7wF3qyOLXb06+spXslOIuqzELEpEw==" saltValue="BKEsUTho+Agj0AtVLUzgUg==" spinCount="100000" sheet="1" selectLockedCells="1"/>
  <mergeCells count="29">
    <mergeCell ref="G24:K28"/>
    <mergeCell ref="L24:P28"/>
    <mergeCell ref="O5:P10"/>
    <mergeCell ref="A24:C28"/>
    <mergeCell ref="D24:E28"/>
    <mergeCell ref="F24:F28"/>
    <mergeCell ref="A5:B10"/>
    <mergeCell ref="C5:D10"/>
    <mergeCell ref="E5:F10"/>
    <mergeCell ref="G5:I10"/>
    <mergeCell ref="J5:M10"/>
    <mergeCell ref="A20:P20"/>
    <mergeCell ref="A21:P22"/>
    <mergeCell ref="Q15:U30"/>
    <mergeCell ref="A11:A12"/>
    <mergeCell ref="C11:C12"/>
    <mergeCell ref="E11:E12"/>
    <mergeCell ref="O12:P13"/>
    <mergeCell ref="O11:P11"/>
    <mergeCell ref="M30:N30"/>
    <mergeCell ref="A15:P16"/>
    <mergeCell ref="O30:P30"/>
    <mergeCell ref="Q1:T14"/>
    <mergeCell ref="N5:N10"/>
    <mergeCell ref="O29:P29"/>
    <mergeCell ref="K11:M11"/>
    <mergeCell ref="M29:N29"/>
    <mergeCell ref="M23:N23"/>
    <mergeCell ref="A17:P19"/>
  </mergeCells>
  <conditionalFormatting sqref="A15:P19 A20">
    <cfRule type="cellIs" dxfId="2" priority="3" operator="lessThan">
      <formula>576</formula>
    </cfRule>
  </conditionalFormatting>
  <conditionalFormatting sqref="Q15">
    <cfRule type="cellIs" dxfId="1" priority="1" operator="lessThan">
      <formula>576</formula>
    </cfRule>
    <cfRule type="cellIs" dxfId="0" priority="2" operator="greaterThan">
      <formula>576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Karbon Ayak İzi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Mesut Olam</dc:creator>
  <cp:lastModifiedBy>Mesut Olam</cp:lastModifiedBy>
  <cp:lastPrinted>2026-05-13T13:29:06Z</cp:lastPrinted>
  <dcterms:created xsi:type="dcterms:W3CDTF">2015-06-05T18:19:34Z</dcterms:created>
  <dcterms:modified xsi:type="dcterms:W3CDTF">2026-05-14T13:41:40Z</dcterms:modified>
</cp:coreProperties>
</file>