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RCSERVER\Yapı Müteahhitliği Sınıflandırma Komisyonu\SİTE\B. TABLO ve KILAVUZLAR\"/>
    </mc:Choice>
  </mc:AlternateContent>
  <xr:revisionPtr revIDLastSave="0" documentId="13_ncr:1_{50DD5CC6-D4FA-4A29-93A8-E8664225A5BB}" xr6:coauthVersionLast="47" xr6:coauthVersionMax="47" xr10:uidLastSave="{00000000-0000-0000-0000-000000000000}"/>
  <bookViews>
    <workbookView xWindow="-120" yWindow="480" windowWidth="29040" windowHeight="15840" xr2:uid="{00000000-000D-0000-FFFF-FFFF00000000}"/>
  </bookViews>
  <sheets>
    <sheet name="Sayf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36" i="1" l="1"/>
  <c r="F36" i="1"/>
  <c r="G36" i="1"/>
  <c r="H36" i="1"/>
  <c r="I36" i="1"/>
  <c r="J36" i="1"/>
  <c r="K36" i="1"/>
  <c r="L36" i="1"/>
  <c r="M36" i="1"/>
  <c r="N36" i="1"/>
  <c r="O36" i="1"/>
  <c r="P36" i="1"/>
  <c r="Q36" i="1"/>
  <c r="R36" i="1"/>
  <c r="S36" i="1"/>
  <c r="E37" i="1"/>
  <c r="F37" i="1"/>
  <c r="G37" i="1"/>
  <c r="H37" i="1"/>
  <c r="I37" i="1"/>
  <c r="J37" i="1"/>
  <c r="K37" i="1"/>
  <c r="L37" i="1"/>
  <c r="M37" i="1"/>
  <c r="N37" i="1"/>
  <c r="O37" i="1"/>
  <c r="P37" i="1"/>
  <c r="Q37" i="1"/>
  <c r="R37" i="1"/>
  <c r="S37" i="1"/>
  <c r="E38" i="1"/>
  <c r="F38" i="1"/>
  <c r="G38" i="1"/>
  <c r="H38" i="1"/>
  <c r="I38" i="1"/>
  <c r="J38" i="1"/>
  <c r="K38" i="1"/>
  <c r="L38" i="1"/>
  <c r="M38" i="1"/>
  <c r="N38" i="1"/>
  <c r="O38" i="1"/>
  <c r="P38" i="1"/>
  <c r="Q38" i="1"/>
  <c r="R38" i="1"/>
  <c r="S38" i="1"/>
  <c r="E39" i="1"/>
  <c r="F39" i="1"/>
  <c r="G39" i="1"/>
  <c r="H39" i="1"/>
  <c r="I39" i="1"/>
  <c r="J39" i="1"/>
  <c r="K39" i="1"/>
  <c r="L39" i="1"/>
  <c r="M39" i="1"/>
  <c r="N39" i="1"/>
  <c r="O39" i="1"/>
  <c r="P39" i="1"/>
  <c r="Q39" i="1"/>
  <c r="R39" i="1"/>
  <c r="S39" i="1"/>
  <c r="E40" i="1"/>
  <c r="F40" i="1"/>
  <c r="G40" i="1"/>
  <c r="H40" i="1"/>
  <c r="I40" i="1"/>
  <c r="J40" i="1"/>
  <c r="K40" i="1"/>
  <c r="L40" i="1"/>
  <c r="M40" i="1"/>
  <c r="N40" i="1"/>
  <c r="O40" i="1"/>
  <c r="P40" i="1"/>
  <c r="Q40" i="1"/>
  <c r="R40" i="1"/>
  <c r="S40" i="1"/>
  <c r="E41" i="1"/>
  <c r="F41" i="1"/>
  <c r="G41" i="1"/>
  <c r="H41" i="1"/>
  <c r="I41" i="1"/>
  <c r="J41" i="1"/>
  <c r="K41" i="1"/>
  <c r="L41" i="1"/>
  <c r="M41" i="1"/>
  <c r="N41" i="1"/>
  <c r="O41" i="1"/>
  <c r="P41" i="1"/>
  <c r="Q41" i="1"/>
  <c r="R41" i="1"/>
  <c r="S41" i="1"/>
  <c r="E42" i="1"/>
  <c r="F42" i="1"/>
  <c r="G42" i="1"/>
  <c r="H42" i="1"/>
  <c r="I42" i="1"/>
  <c r="J42" i="1"/>
  <c r="K42" i="1"/>
  <c r="L42" i="1"/>
  <c r="M42" i="1"/>
  <c r="N42" i="1"/>
  <c r="O42" i="1"/>
  <c r="P42" i="1"/>
  <c r="Q42" i="1"/>
  <c r="R42" i="1"/>
  <c r="S42" i="1"/>
  <c r="E43" i="1"/>
  <c r="F43" i="1"/>
  <c r="G43" i="1"/>
  <c r="H43" i="1"/>
  <c r="I43" i="1"/>
  <c r="J43" i="1"/>
  <c r="K43" i="1"/>
  <c r="L43" i="1"/>
  <c r="M43" i="1"/>
  <c r="N43" i="1"/>
  <c r="O43" i="1"/>
  <c r="P43" i="1"/>
  <c r="Q43" i="1"/>
  <c r="R43" i="1"/>
  <c r="S43" i="1"/>
  <c r="E44" i="1"/>
  <c r="F44" i="1"/>
  <c r="G44" i="1"/>
  <c r="H44" i="1"/>
  <c r="I44" i="1"/>
  <c r="J44" i="1"/>
  <c r="K44" i="1"/>
  <c r="L44" i="1"/>
  <c r="M44" i="1"/>
  <c r="N44" i="1"/>
  <c r="O44" i="1"/>
  <c r="P44" i="1"/>
  <c r="Q44" i="1"/>
  <c r="R44" i="1"/>
  <c r="S44" i="1"/>
  <c r="E45" i="1"/>
  <c r="F45" i="1"/>
  <c r="G45" i="1"/>
  <c r="H45" i="1"/>
  <c r="I45" i="1"/>
  <c r="J45" i="1"/>
  <c r="K45" i="1"/>
  <c r="L45" i="1"/>
  <c r="M45" i="1"/>
  <c r="N45" i="1"/>
  <c r="O45" i="1"/>
  <c r="P45" i="1"/>
  <c r="Q45" i="1"/>
  <c r="R45" i="1"/>
  <c r="S45" i="1"/>
  <c r="E46" i="1"/>
  <c r="F46" i="1"/>
  <c r="G46" i="1"/>
  <c r="H46" i="1"/>
  <c r="I46" i="1"/>
  <c r="J46" i="1"/>
  <c r="K46" i="1"/>
  <c r="L46" i="1"/>
  <c r="M46" i="1"/>
  <c r="N46" i="1"/>
  <c r="O46" i="1"/>
  <c r="P46" i="1"/>
  <c r="Q46" i="1"/>
  <c r="R46" i="1"/>
  <c r="S46" i="1"/>
  <c r="E47" i="1"/>
  <c r="F47" i="1"/>
  <c r="G47" i="1"/>
  <c r="H47" i="1"/>
  <c r="I47" i="1"/>
  <c r="J47" i="1"/>
  <c r="K47" i="1"/>
  <c r="L47" i="1"/>
  <c r="M47" i="1"/>
  <c r="N47" i="1"/>
  <c r="O47" i="1"/>
  <c r="P47" i="1"/>
  <c r="Q47" i="1"/>
  <c r="R47" i="1"/>
  <c r="S47" i="1"/>
  <c r="D47" i="1"/>
  <c r="D46" i="1"/>
  <c r="D45" i="1"/>
  <c r="D44" i="1"/>
  <c r="D43" i="1"/>
  <c r="D42" i="1"/>
  <c r="D41" i="1"/>
  <c r="D40" i="1"/>
  <c r="D39" i="1"/>
  <c r="D38" i="1"/>
  <c r="D37" i="1"/>
  <c r="D36" i="1"/>
  <c r="E35" i="1"/>
  <c r="F35" i="1"/>
  <c r="G35" i="1"/>
  <c r="H35" i="1"/>
  <c r="I35" i="1"/>
  <c r="J35" i="1"/>
  <c r="K35" i="1"/>
  <c r="L35" i="1"/>
  <c r="M35" i="1"/>
  <c r="N35" i="1"/>
  <c r="O35" i="1"/>
  <c r="P35" i="1"/>
  <c r="Q35" i="1"/>
  <c r="R35" i="1"/>
  <c r="S35" i="1"/>
  <c r="D35" i="1"/>
  <c r="G7" i="1"/>
  <c r="G5" i="1"/>
  <c r="I5" i="1"/>
  <c r="K5" i="1"/>
  <c r="M5" i="1"/>
  <c r="O5" i="1"/>
  <c r="E5" i="1"/>
  <c r="E6" i="1" l="1"/>
  <c r="M7" i="1" s="1"/>
  <c r="A11" i="1" l="1"/>
  <c r="A19" i="1"/>
  <c r="A12" i="1"/>
  <c r="A20" i="1"/>
  <c r="A13" i="1"/>
  <c r="A21" i="1"/>
  <c r="A14" i="1"/>
  <c r="A22" i="1"/>
  <c r="A15" i="1"/>
  <c r="A23" i="1"/>
  <c r="A16" i="1"/>
  <c r="A24" i="1"/>
  <c r="A18" i="1"/>
  <c r="A17" i="1"/>
  <c r="E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Dizüstü</author>
  </authors>
  <commentList>
    <comment ref="G7" authorId="0" shapeId="0" xr:uid="{45C64B96-EE2C-425C-AFFA-A581EE45AB13}">
      <text>
        <r>
          <rPr>
            <sz val="9"/>
            <color indexed="81"/>
            <rFont val="Tahoma"/>
            <family val="2"/>
            <charset val="162"/>
          </rPr>
          <t xml:space="preserve">Grubunuzla tek parselde yapabileceğiniz azami iş miktarı
</t>
        </r>
      </text>
    </comment>
  </commentList>
</comments>
</file>

<file path=xl/sharedStrings.xml><?xml version="1.0" encoding="utf-8"?>
<sst xmlns="http://schemas.openxmlformats.org/spreadsheetml/2006/main" count="141" uniqueCount="71">
  <si>
    <t>YÜRÜRLÜK
TARİHİ</t>
  </si>
  <si>
    <t>YAPI SINIFI</t>
  </si>
  <si>
    <t>II-A</t>
  </si>
  <si>
    <t>II-B</t>
  </si>
  <si>
    <t>II-C</t>
  </si>
  <si>
    <t>III-A</t>
  </si>
  <si>
    <t>III-B</t>
  </si>
  <si>
    <t>IV-A</t>
  </si>
  <si>
    <t>IV-B</t>
  </si>
  <si>
    <t>IV-C</t>
  </si>
  <si>
    <t>V-A</t>
  </si>
  <si>
    <t>V-B</t>
  </si>
  <si>
    <t>V-C</t>
  </si>
  <si>
    <t>V-D</t>
  </si>
  <si>
    <t>YIL/Y. SINIFI</t>
  </si>
  <si>
    <t>2A</t>
  </si>
  <si>
    <t>2B</t>
  </si>
  <si>
    <t>2C</t>
  </si>
  <si>
    <t>3A</t>
  </si>
  <si>
    <t>3B</t>
  </si>
  <si>
    <t>4A</t>
  </si>
  <si>
    <t>4B</t>
  </si>
  <si>
    <t>4C</t>
  </si>
  <si>
    <t>5A</t>
  </si>
  <si>
    <t>5B</t>
  </si>
  <si>
    <t>5C</t>
  </si>
  <si>
    <t>5D</t>
  </si>
  <si>
    <t>YAPI ALANI</t>
  </si>
  <si>
    <t>TOPLAM YAPIM İŞİ TUTARI</t>
  </si>
  <si>
    <t>YAPIM İŞİ  TUTARI (₺)</t>
  </si>
  <si>
    <t>B</t>
  </si>
  <si>
    <t>F</t>
  </si>
  <si>
    <t>A</t>
  </si>
  <si>
    <t>B1</t>
  </si>
  <si>
    <t>C</t>
  </si>
  <si>
    <t>C1</t>
  </si>
  <si>
    <t>D</t>
  </si>
  <si>
    <t>D1</t>
  </si>
  <si>
    <t>E</t>
  </si>
  <si>
    <t>E1</t>
  </si>
  <si>
    <t>F1</t>
  </si>
  <si>
    <t>G</t>
  </si>
  <si>
    <t>G1</t>
  </si>
  <si>
    <t>H</t>
  </si>
  <si>
    <t>YAPILABİLECEK İŞ MİKTARI</t>
  </si>
  <si>
    <t>GRUBU</t>
  </si>
  <si>
    <t>III-C</t>
  </si>
  <si>
    <t>3C</t>
  </si>
  <si>
    <t>I-C</t>
  </si>
  <si>
    <t>1C</t>
  </si>
  <si>
    <t>YILLARA, YAPI GRUP VE SINIFINA GÖRE YAPI BİRİM MALİYETLERİ TABLOSU (TL/m²)</t>
  </si>
  <si>
    <t>YAYIM
TARİHİ</t>
  </si>
  <si>
    <t>I-A</t>
  </si>
  <si>
    <t>I-B</t>
  </si>
  <si>
    <t>1A</t>
  </si>
  <si>
    <t>1B</t>
  </si>
  <si>
    <t>2022/1</t>
  </si>
  <si>
    <t>2022/2</t>
  </si>
  <si>
    <t>2022/3</t>
  </si>
  <si>
    <t>2023/1</t>
  </si>
  <si>
    <t>2023/2</t>
  </si>
  <si>
    <t>SÖZLEŞME TARİHİ</t>
  </si>
  <si>
    <t>MÜTEAHHİT GRUBUNUZ</t>
  </si>
  <si>
    <t>YAPI SINIFI VE GRUBU</t>
  </si>
  <si>
    <t>TOPLAM YAPIM İŞİ TUTARINI EN AZ
HANGİ GRUP YAPABİLİR</t>
  </si>
  <si>
    <t>YAPIM İŞİ MİKTARINA GÖRE GRUP YETERLİĞİ HESAPLAMA</t>
  </si>
  <si>
    <t>GRUP</t>
  </si>
  <si>
    <t>SINIRSIZ</t>
  </si>
  <si>
    <t>NOT: Tablo Yapı Müteahhitlerinin Sınıflandırılması ve Kayıtlarının Tutulması Hakkında Yönetmeliğin 13. maddesinin beşinci fıkrasında yer alan "Üçüncü fıkrada yer alan 
iş miktarlarının kontrolünde, yapı maliyeti, sözleşme tarihindeki rayiçlere göre hesaplanır." hükmü doğrultusunda hazırlanmıştır.</t>
  </si>
  <si>
    <t>İŞİ YAPMAYA GRUNUZ YETERLİ Mİ?</t>
  </si>
  <si>
    <t>TEK PARSELDE
YAPILABİLECEK
İŞ MİKTARI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</si>
</sst>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mm/yyyy;@"/>
    <numFmt numFmtId="165" formatCode="#,##0.00&quot;₺&quot;"/>
    <numFmt numFmtId="166" formatCode="#,##0&quot;₺&quot;"/>
    <numFmt numFmtId="167" formatCode="#,##0\ &quot;₺&quot;"/>
  </numFmts>
  <fonts count="12" x14ac:knownFonts="1">
    <font>
      <sz val="11"/>
      <color theme="1"/>
      <name val="Calibri"/>
      <family val="2"/>
      <charset val="162"/>
      <scheme val="minor"/>
    </font>
    <font>
      <b/>
      <sz val="10"/>
      <color theme="1"/>
      <name val="Times New Roman"/>
      <family val="1"/>
      <charset val="162"/>
    </font>
    <font>
      <sz val="10"/>
      <color theme="1"/>
      <name val="Times New Roman"/>
      <family val="1"/>
      <charset val="162"/>
    </font>
    <font>
      <sz val="9"/>
      <color theme="1"/>
      <name val="Times New Roman"/>
      <family val="1"/>
      <charset val="162"/>
    </font>
    <font>
      <sz val="1"/>
      <color theme="1"/>
      <name val="Times New Roman"/>
      <family val="1"/>
      <charset val="162"/>
    </font>
    <font>
      <sz val="11"/>
      <color theme="1"/>
      <name val="Times New Roman"/>
      <family val="1"/>
      <charset val="162"/>
    </font>
    <font>
      <sz val="1"/>
      <color theme="1"/>
      <name val="Calibri"/>
      <family val="2"/>
      <charset val="162"/>
      <scheme val="minor"/>
    </font>
    <font>
      <b/>
      <sz val="11"/>
      <color theme="1"/>
      <name val="Times New Roman"/>
      <family val="1"/>
      <charset val="162"/>
    </font>
    <font>
      <b/>
      <sz val="10"/>
      <color theme="1"/>
      <name val="Calibri"/>
      <family val="2"/>
      <charset val="162"/>
      <scheme val="minor"/>
    </font>
    <font>
      <sz val="10"/>
      <color theme="1"/>
      <name val="Calibri"/>
      <family val="2"/>
      <charset val="162"/>
      <scheme val="minor"/>
    </font>
    <font>
      <sz val="9"/>
      <color indexed="81"/>
      <name val="Tahoma"/>
      <family val="2"/>
      <charset val="162"/>
    </font>
    <font>
      <b/>
      <sz val="11"/>
      <color theme="1"/>
      <name val="Calibri"/>
      <family val="2"/>
      <charset val="162"/>
      <scheme val="minor"/>
    </font>
  </fonts>
  <fills count="5">
    <fill>
      <patternFill patternType="none"/>
    </fill>
    <fill>
      <patternFill patternType="gray125"/>
    </fill>
    <fill>
      <patternFill patternType="solid">
        <fgColor rgb="FF92D050"/>
        <bgColor indexed="64"/>
      </patternFill>
    </fill>
    <fill>
      <patternFill patternType="solid">
        <fgColor rgb="FF00B050"/>
        <bgColor indexed="64"/>
      </patternFill>
    </fill>
    <fill>
      <patternFill patternType="solid">
        <fgColor rgb="FFFFFF00"/>
        <bgColor indexed="64"/>
      </patternFill>
    </fill>
  </fills>
  <borders count="1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s>
  <cellStyleXfs count="1">
    <xf numFmtId="0" fontId="0" fillId="0" borderId="0"/>
  </cellStyleXfs>
  <cellXfs count="63">
    <xf numFmtId="0" fontId="0" fillId="0" borderId="0" xfId="0"/>
    <xf numFmtId="0" fontId="5" fillId="0" borderId="0" xfId="0" applyFont="1" applyProtection="1">
      <protection hidden="1"/>
    </xf>
    <xf numFmtId="0" fontId="8" fillId="0" borderId="4" xfId="0" applyFont="1" applyBorder="1" applyAlignment="1" applyProtection="1">
      <alignment horizontal="center" vertical="center"/>
      <protection hidden="1"/>
    </xf>
    <xf numFmtId="0" fontId="8" fillId="0" borderId="4" xfId="0" applyFont="1" applyBorder="1" applyAlignment="1" applyProtection="1">
      <alignment horizontal="center"/>
      <protection hidden="1"/>
    </xf>
    <xf numFmtId="164" fontId="2" fillId="0" borderId="3" xfId="0" applyNumberFormat="1" applyFont="1" applyBorder="1" applyAlignment="1" applyProtection="1">
      <alignment horizontal="center" vertical="center"/>
      <protection hidden="1"/>
    </xf>
    <xf numFmtId="164" fontId="2" fillId="0" borderId="4" xfId="0" applyNumberFormat="1" applyFont="1" applyBorder="1" applyAlignment="1" applyProtection="1">
      <alignment horizontal="center" vertical="center"/>
      <protection hidden="1"/>
    </xf>
    <xf numFmtId="3" fontId="2" fillId="0" borderId="4" xfId="0" applyNumberFormat="1" applyFont="1" applyBorder="1" applyAlignment="1" applyProtection="1">
      <alignment horizontal="center"/>
      <protection hidden="1"/>
    </xf>
    <xf numFmtId="0" fontId="0" fillId="0" borderId="0" xfId="0" applyProtection="1">
      <protection hidden="1"/>
    </xf>
    <xf numFmtId="14" fontId="0" fillId="0" borderId="0" xfId="0" applyNumberFormat="1" applyProtection="1">
      <protection hidden="1"/>
    </xf>
    <xf numFmtId="0" fontId="1" fillId="0" borderId="5" xfId="0" applyFont="1" applyBorder="1" applyAlignment="1" applyProtection="1">
      <alignment vertical="center"/>
      <protection hidden="1"/>
    </xf>
    <xf numFmtId="0" fontId="0" fillId="0" borderId="5" xfId="0" applyBorder="1" applyProtection="1">
      <protection hidden="1"/>
    </xf>
    <xf numFmtId="0" fontId="4" fillId="0" borderId="0" xfId="0" applyFont="1" applyProtection="1">
      <protection hidden="1"/>
    </xf>
    <xf numFmtId="166" fontId="9" fillId="0" borderId="0" xfId="0" applyNumberFormat="1" applyFont="1" applyProtection="1">
      <protection hidden="1"/>
    </xf>
    <xf numFmtId="166" fontId="0" fillId="0" borderId="0" xfId="0" applyNumberFormat="1" applyProtection="1">
      <protection hidden="1"/>
    </xf>
    <xf numFmtId="0" fontId="6" fillId="0" borderId="0" xfId="0" applyFont="1" applyProtection="1">
      <protection hidden="1"/>
    </xf>
    <xf numFmtId="166" fontId="9" fillId="0" borderId="0" xfId="0" applyNumberFormat="1" applyFont="1" applyAlignment="1" applyProtection="1">
      <alignment vertical="center"/>
      <protection hidden="1"/>
    </xf>
    <xf numFmtId="0" fontId="11" fillId="0" borderId="4" xfId="0" applyFont="1" applyBorder="1" applyProtection="1">
      <protection hidden="1"/>
    </xf>
    <xf numFmtId="0" fontId="11" fillId="0" borderId="4" xfId="0" applyFont="1" applyBorder="1" applyAlignment="1" applyProtection="1">
      <alignment horizontal="center" vertical="center"/>
      <protection hidden="1"/>
    </xf>
    <xf numFmtId="167" fontId="11" fillId="0" borderId="4" xfId="0" applyNumberFormat="1" applyFont="1" applyBorder="1" applyProtection="1">
      <protection hidden="1"/>
    </xf>
    <xf numFmtId="0" fontId="8" fillId="3" borderId="4" xfId="0" applyFont="1" applyFill="1" applyBorder="1" applyAlignment="1" applyProtection="1">
      <alignment horizontal="center"/>
      <protection hidden="1"/>
    </xf>
    <xf numFmtId="0" fontId="11" fillId="2" borderId="4" xfId="0" applyFont="1" applyFill="1" applyBorder="1" applyProtection="1">
      <protection hidden="1"/>
    </xf>
    <xf numFmtId="0" fontId="8" fillId="2" borderId="4" xfId="0" applyFont="1" applyFill="1" applyBorder="1" applyAlignment="1" applyProtection="1">
      <alignment horizontal="center" vertical="center"/>
      <protection hidden="1"/>
    </xf>
    <xf numFmtId="0" fontId="0" fillId="2" borderId="4" xfId="0" applyFont="1" applyFill="1" applyBorder="1" applyAlignment="1" applyProtection="1">
      <alignment horizontal="center" vertical="center"/>
      <protection hidden="1"/>
    </xf>
    <xf numFmtId="3" fontId="0" fillId="0" borderId="4" xfId="0" applyNumberFormat="1" applyFont="1" applyBorder="1" applyAlignment="1" applyProtection="1">
      <alignment horizontal="center" vertical="center"/>
      <protection hidden="1"/>
    </xf>
    <xf numFmtId="167" fontId="11" fillId="2" borderId="4" xfId="0" applyNumberFormat="1" applyFont="1" applyFill="1" applyBorder="1" applyProtection="1">
      <protection hidden="1"/>
    </xf>
    <xf numFmtId="3" fontId="0" fillId="2" borderId="4" xfId="0" applyNumberFormat="1" applyFont="1" applyFill="1" applyBorder="1" applyAlignment="1" applyProtection="1">
      <alignment horizontal="center" vertical="center"/>
      <protection hidden="1"/>
    </xf>
    <xf numFmtId="0" fontId="1" fillId="0" borderId="4" xfId="0" applyFont="1" applyBorder="1" applyAlignment="1" applyProtection="1">
      <alignment horizontal="center"/>
      <protection hidden="1"/>
    </xf>
    <xf numFmtId="0" fontId="1" fillId="0" borderId="4" xfId="0" applyFont="1" applyBorder="1" applyAlignment="1" applyProtection="1">
      <alignment horizontal="center" vertical="center"/>
      <protection hidden="1"/>
    </xf>
    <xf numFmtId="0" fontId="2" fillId="0" borderId="1" xfId="0" applyFont="1" applyBorder="1" applyAlignment="1" applyProtection="1">
      <alignment horizontal="center"/>
      <protection hidden="1"/>
    </xf>
    <xf numFmtId="0" fontId="2" fillId="0" borderId="2" xfId="0" applyFont="1" applyBorder="1" applyAlignment="1" applyProtection="1">
      <alignment horizontal="center"/>
      <protection hidden="1"/>
    </xf>
    <xf numFmtId="0" fontId="2" fillId="0" borderId="3" xfId="0" applyFont="1" applyBorder="1" applyAlignment="1" applyProtection="1">
      <alignment horizontal="center"/>
      <protection hidden="1"/>
    </xf>
    <xf numFmtId="167" fontId="2" fillId="0" borderId="1" xfId="0" applyNumberFormat="1" applyFont="1" applyBorder="1" applyAlignment="1" applyProtection="1">
      <alignment horizontal="center" vertical="center"/>
      <protection hidden="1"/>
    </xf>
    <xf numFmtId="167" fontId="2" fillId="0" borderId="3" xfId="0" applyNumberFormat="1" applyFont="1" applyBorder="1" applyAlignment="1" applyProtection="1">
      <alignment horizontal="center" vertical="center"/>
      <protection hidden="1"/>
    </xf>
    <xf numFmtId="165" fontId="7" fillId="0" borderId="1" xfId="0" applyNumberFormat="1" applyFont="1" applyBorder="1" applyAlignment="1" applyProtection="1">
      <alignment horizontal="center" vertical="center"/>
      <protection hidden="1"/>
    </xf>
    <xf numFmtId="165" fontId="7" fillId="0" borderId="3" xfId="0" applyNumberFormat="1" applyFont="1" applyBorder="1" applyAlignment="1" applyProtection="1">
      <alignment horizontal="center" vertical="center"/>
      <protection hidden="1"/>
    </xf>
    <xf numFmtId="165" fontId="7" fillId="0" borderId="2" xfId="0" applyNumberFormat="1" applyFont="1" applyBorder="1" applyAlignment="1" applyProtection="1">
      <alignment horizontal="center" vertical="center"/>
      <protection hidden="1"/>
    </xf>
    <xf numFmtId="0" fontId="2" fillId="2" borderId="4" xfId="0" applyFont="1" applyFill="1" applyBorder="1" applyAlignment="1" applyProtection="1">
      <alignment horizontal="center" vertical="center"/>
      <protection locked="0"/>
    </xf>
    <xf numFmtId="3" fontId="2" fillId="2" borderId="1" xfId="0" applyNumberFormat="1" applyFont="1" applyFill="1" applyBorder="1" applyAlignment="1" applyProtection="1">
      <alignment horizontal="center"/>
      <protection locked="0"/>
    </xf>
    <xf numFmtId="3" fontId="2" fillId="2" borderId="3" xfId="0" applyNumberFormat="1" applyFont="1" applyFill="1" applyBorder="1" applyAlignment="1" applyProtection="1">
      <alignment horizontal="center"/>
      <protection locked="0"/>
    </xf>
    <xf numFmtId="4" fontId="2" fillId="0" borderId="4" xfId="0" applyNumberFormat="1" applyFont="1" applyBorder="1" applyAlignment="1" applyProtection="1">
      <alignment horizontal="center" vertical="center"/>
      <protection hidden="1"/>
    </xf>
    <xf numFmtId="0" fontId="1" fillId="0" borderId="4" xfId="0" applyFont="1" applyBorder="1" applyAlignment="1" applyProtection="1">
      <alignment horizontal="center" vertical="center"/>
      <protection hidden="1"/>
    </xf>
    <xf numFmtId="0" fontId="1" fillId="0" borderId="6" xfId="0" applyFont="1" applyBorder="1" applyAlignment="1" applyProtection="1">
      <alignment horizontal="center"/>
      <protection hidden="1"/>
    </xf>
    <xf numFmtId="0" fontId="8" fillId="0" borderId="9" xfId="0" applyFont="1" applyBorder="1" applyAlignment="1" applyProtection="1">
      <alignment horizontal="center" wrapText="1"/>
      <protection hidden="1"/>
    </xf>
    <xf numFmtId="0" fontId="8" fillId="0" borderId="10" xfId="0" applyFont="1" applyBorder="1" applyAlignment="1" applyProtection="1">
      <alignment horizontal="center" wrapText="1"/>
      <protection hidden="1"/>
    </xf>
    <xf numFmtId="0" fontId="8" fillId="0" borderId="7" xfId="0" applyFont="1" applyBorder="1" applyAlignment="1" applyProtection="1">
      <alignment horizontal="center" wrapText="1"/>
      <protection hidden="1"/>
    </xf>
    <xf numFmtId="0" fontId="8" fillId="0" borderId="8" xfId="0" applyFont="1" applyBorder="1" applyAlignment="1" applyProtection="1">
      <alignment horizontal="center" wrapText="1"/>
      <protection hidden="1"/>
    </xf>
    <xf numFmtId="0" fontId="1" fillId="0" borderId="1" xfId="0" applyFont="1" applyBorder="1" applyAlignment="1" applyProtection="1">
      <alignment horizontal="center" vertical="center" wrapText="1"/>
      <protection hidden="1"/>
    </xf>
    <xf numFmtId="0" fontId="1" fillId="0" borderId="2" xfId="0" applyFont="1" applyBorder="1" applyAlignment="1" applyProtection="1">
      <alignment horizontal="center" vertical="center"/>
      <protection hidden="1"/>
    </xf>
    <xf numFmtId="0" fontId="1" fillId="4" borderId="1" xfId="0" applyFont="1" applyFill="1" applyBorder="1" applyAlignment="1" applyProtection="1">
      <alignment horizontal="center" vertical="center"/>
      <protection hidden="1"/>
    </xf>
    <xf numFmtId="0" fontId="1" fillId="4" borderId="3" xfId="0" applyFont="1" applyFill="1" applyBorder="1" applyAlignment="1" applyProtection="1">
      <alignment horizontal="center" vertical="center"/>
      <protection hidden="1"/>
    </xf>
    <xf numFmtId="0" fontId="2" fillId="0" borderId="4" xfId="0" applyFont="1" applyBorder="1" applyAlignment="1" applyProtection="1">
      <alignment horizontal="center" vertical="center"/>
      <protection hidden="1"/>
    </xf>
    <xf numFmtId="165" fontId="1" fillId="4" borderId="1" xfId="0" applyNumberFormat="1" applyFont="1" applyFill="1" applyBorder="1" applyAlignment="1" applyProtection="1">
      <alignment horizontal="center" vertical="center"/>
      <protection hidden="1"/>
    </xf>
    <xf numFmtId="165" fontId="1" fillId="4" borderId="3" xfId="0" applyNumberFormat="1" applyFont="1" applyFill="1" applyBorder="1" applyAlignment="1" applyProtection="1">
      <alignment horizontal="center" vertical="center"/>
      <protection hidden="1"/>
    </xf>
    <xf numFmtId="0" fontId="3" fillId="0" borderId="1" xfId="0" applyFont="1" applyBorder="1" applyAlignment="1" applyProtection="1">
      <alignment horizontal="center" wrapText="1"/>
      <protection hidden="1"/>
    </xf>
    <xf numFmtId="0" fontId="3" fillId="0" borderId="3" xfId="0" applyFont="1" applyBorder="1" applyAlignment="1" applyProtection="1">
      <alignment horizontal="center" wrapText="1"/>
      <protection hidden="1"/>
    </xf>
    <xf numFmtId="0" fontId="11" fillId="0" borderId="7" xfId="0" applyFont="1" applyBorder="1" applyAlignment="1" applyProtection="1">
      <alignment horizontal="center" vertical="center" wrapText="1"/>
      <protection hidden="1"/>
    </xf>
    <xf numFmtId="0" fontId="11" fillId="0" borderId="8" xfId="0" applyFont="1" applyBorder="1" applyAlignment="1" applyProtection="1">
      <alignment horizontal="center" vertical="center"/>
      <protection hidden="1"/>
    </xf>
    <xf numFmtId="0" fontId="1" fillId="0" borderId="4" xfId="0" applyFont="1" applyBorder="1" applyAlignment="1" applyProtection="1">
      <alignment horizontal="center"/>
      <protection hidden="1"/>
    </xf>
    <xf numFmtId="0" fontId="2" fillId="0" borderId="4" xfId="0" applyFont="1" applyBorder="1" applyAlignment="1" applyProtection="1">
      <alignment horizontal="center" vertical="center" wrapText="1"/>
      <protection hidden="1"/>
    </xf>
    <xf numFmtId="14" fontId="2" fillId="2" borderId="4" xfId="0" applyNumberFormat="1" applyFont="1" applyFill="1" applyBorder="1" applyAlignment="1" applyProtection="1">
      <alignment horizontal="center"/>
      <protection locked="0"/>
    </xf>
    <xf numFmtId="0" fontId="2" fillId="2" borderId="4" xfId="0" applyFont="1" applyFill="1" applyBorder="1" applyAlignment="1" applyProtection="1">
      <alignment horizontal="center"/>
      <protection locked="0"/>
    </xf>
    <xf numFmtId="0" fontId="11" fillId="0" borderId="0" xfId="0" applyFont="1" applyAlignment="1" applyProtection="1">
      <alignment vertical="center" wrapText="1"/>
      <protection hidden="1"/>
    </xf>
    <xf numFmtId="0" fontId="11" fillId="0" borderId="0" xfId="0" applyFont="1" applyAlignment="1" applyProtection="1">
      <alignment vertical="center"/>
      <protection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47"/>
  <sheetViews>
    <sheetView tabSelected="1" workbookViewId="0">
      <selection activeCell="E8" sqref="E8:F8"/>
    </sheetView>
  </sheetViews>
  <sheetFormatPr defaultRowHeight="15" x14ac:dyDescent="0.25"/>
  <cols>
    <col min="1" max="1" width="4.7109375" style="7" customWidth="1"/>
    <col min="2" max="2" width="10.28515625" style="7" customWidth="1"/>
    <col min="3" max="3" width="16" style="7" bestFit="1" customWidth="1"/>
    <col min="4" max="4" width="8.5703125" style="7" customWidth="1"/>
    <col min="5" max="17" width="9.140625" style="7"/>
    <col min="18" max="18" width="10.5703125" style="7" customWidth="1"/>
    <col min="19" max="16384" width="9.140625" style="7"/>
  </cols>
  <sheetData>
    <row r="1" spans="1:23" x14ac:dyDescent="0.25">
      <c r="A1" s="57" t="s">
        <v>65</v>
      </c>
      <c r="B1" s="57"/>
      <c r="C1" s="57"/>
      <c r="D1" s="57"/>
      <c r="E1" s="57"/>
      <c r="F1" s="57"/>
      <c r="G1" s="57"/>
      <c r="H1" s="57"/>
      <c r="I1" s="57"/>
      <c r="J1" s="57"/>
      <c r="K1" s="57"/>
      <c r="L1" s="57"/>
      <c r="M1" s="57"/>
      <c r="N1" s="57"/>
      <c r="O1" s="57"/>
      <c r="P1" s="57"/>
    </row>
    <row r="2" spans="1:23" x14ac:dyDescent="0.25">
      <c r="A2" s="58" t="s">
        <v>61</v>
      </c>
      <c r="B2" s="50"/>
      <c r="C2" s="50"/>
      <c r="D2" s="50"/>
      <c r="E2" s="59">
        <v>45992</v>
      </c>
      <c r="F2" s="60"/>
      <c r="G2" s="28"/>
      <c r="H2" s="29"/>
      <c r="I2" s="29"/>
      <c r="J2" s="29"/>
      <c r="K2" s="29"/>
      <c r="L2" s="29"/>
      <c r="M2" s="29"/>
      <c r="N2" s="29"/>
      <c r="O2" s="29"/>
      <c r="P2" s="30"/>
      <c r="R2" s="8"/>
    </row>
    <row r="3" spans="1:23" x14ac:dyDescent="0.25">
      <c r="A3" s="50" t="s">
        <v>63</v>
      </c>
      <c r="B3" s="50"/>
      <c r="C3" s="50"/>
      <c r="D3" s="50"/>
      <c r="E3" s="36" t="s">
        <v>15</v>
      </c>
      <c r="F3" s="36"/>
      <c r="G3" s="36" t="s">
        <v>18</v>
      </c>
      <c r="H3" s="36"/>
      <c r="I3" s="36" t="s">
        <v>19</v>
      </c>
      <c r="J3" s="36"/>
      <c r="K3" s="36" t="s">
        <v>47</v>
      </c>
      <c r="L3" s="36"/>
      <c r="M3" s="36" t="s">
        <v>20</v>
      </c>
      <c r="N3" s="36"/>
      <c r="O3" s="36" t="s">
        <v>21</v>
      </c>
      <c r="P3" s="36"/>
    </row>
    <row r="4" spans="1:23" x14ac:dyDescent="0.25">
      <c r="A4" s="50" t="s">
        <v>27</v>
      </c>
      <c r="B4" s="50"/>
      <c r="C4" s="50"/>
      <c r="D4" s="50"/>
      <c r="E4" s="37"/>
      <c r="F4" s="38"/>
      <c r="G4" s="37"/>
      <c r="H4" s="38"/>
      <c r="I4" s="37">
        <v>10000</v>
      </c>
      <c r="J4" s="38"/>
      <c r="K4" s="37"/>
      <c r="L4" s="38"/>
      <c r="M4" s="37"/>
      <c r="N4" s="38"/>
      <c r="O4" s="37"/>
      <c r="P4" s="38"/>
    </row>
    <row r="5" spans="1:23" x14ac:dyDescent="0.25">
      <c r="A5" s="50" t="s">
        <v>29</v>
      </c>
      <c r="B5" s="50"/>
      <c r="C5" s="50"/>
      <c r="D5" s="50"/>
      <c r="E5" s="39">
        <f>E4*HLOOKUP(E3,$H$12:$W$30,MATCH($E$2,$F$12:$F$30,1),FALSE)</f>
        <v>0</v>
      </c>
      <c r="F5" s="39"/>
      <c r="G5" s="39">
        <f>G4*HLOOKUP(G3,$H$12:$W$30,MATCH($E$2,$F$12:$F$30,1),FALSE)</f>
        <v>0</v>
      </c>
      <c r="H5" s="39"/>
      <c r="I5" s="39">
        <f>I4*HLOOKUP(I3,$H$12:$W$30,MATCH($E$2,$F$12:$F$30,1),FALSE)</f>
        <v>182000000</v>
      </c>
      <c r="J5" s="39"/>
      <c r="K5" s="39">
        <f>K4*HLOOKUP(K3,$H$12:$W$30,MATCH($E$2,$F$12:$F$30,1),FALSE)</f>
        <v>0</v>
      </c>
      <c r="L5" s="39"/>
      <c r="M5" s="39">
        <f>M4*HLOOKUP(M3,$H$12:$W$30,MATCH($E$2,$F$12:$F$30,1),FALSE)</f>
        <v>0</v>
      </c>
      <c r="N5" s="39"/>
      <c r="O5" s="39">
        <f>O4*HLOOKUP(O3,$H$12:$W$30,MATCH($E$2,$F$12:$F$30,1),FALSE)</f>
        <v>0</v>
      </c>
      <c r="P5" s="39"/>
    </row>
    <row r="6" spans="1:23" x14ac:dyDescent="0.25">
      <c r="A6" s="40" t="s">
        <v>28</v>
      </c>
      <c r="B6" s="40"/>
      <c r="C6" s="40"/>
      <c r="D6" s="40"/>
      <c r="E6" s="33">
        <f>SUM(E5:P5)</f>
        <v>182000000</v>
      </c>
      <c r="F6" s="34"/>
      <c r="G6" s="33"/>
      <c r="H6" s="35"/>
      <c r="I6" s="35"/>
      <c r="J6" s="35"/>
      <c r="K6" s="35"/>
      <c r="L6" s="35"/>
      <c r="M6" s="35"/>
      <c r="N6" s="35"/>
      <c r="O6" s="35"/>
      <c r="P6" s="34"/>
    </row>
    <row r="7" spans="1:23" ht="21" customHeight="1" x14ac:dyDescent="0.25">
      <c r="A7" s="50" t="s">
        <v>62</v>
      </c>
      <c r="B7" s="50"/>
      <c r="C7" s="50"/>
      <c r="D7" s="50"/>
      <c r="E7" s="36" t="s">
        <v>42</v>
      </c>
      <c r="F7" s="36"/>
      <c r="G7" s="31">
        <f>VLOOKUP(E7,B11:D24,2,0)</f>
        <v>92868750</v>
      </c>
      <c r="H7" s="32"/>
      <c r="I7" s="40" t="s">
        <v>69</v>
      </c>
      <c r="J7" s="40"/>
      <c r="K7" s="40"/>
      <c r="L7" s="40"/>
      <c r="M7" s="51" t="str">
        <f>IF(OR(E2&lt;DATE(2019,12,2), G7&gt;=E6), "YETERLİ", "YETERLİ DEĞİL")</f>
        <v>YETERLİ DEĞİL</v>
      </c>
      <c r="N7" s="52"/>
      <c r="O7" s="53"/>
      <c r="P7" s="54"/>
    </row>
    <row r="8" spans="1:23" ht="27.75" customHeight="1" x14ac:dyDescent="0.25">
      <c r="A8" s="46" t="s">
        <v>64</v>
      </c>
      <c r="B8" s="47"/>
      <c r="C8" s="47"/>
      <c r="D8" s="47"/>
      <c r="E8" s="48" t="str">
        <f>VLOOKUP(A25,A11:D24,2,0)</f>
        <v>F1</v>
      </c>
      <c r="F8" s="49"/>
      <c r="G8" s="9"/>
    </row>
    <row r="9" spans="1:23" ht="33" customHeight="1" x14ac:dyDescent="0.25">
      <c r="A9" s="61" t="s">
        <v>68</v>
      </c>
      <c r="B9" s="62"/>
      <c r="C9" s="62"/>
      <c r="D9" s="62"/>
      <c r="E9" s="62"/>
      <c r="F9" s="62"/>
      <c r="G9" s="62"/>
      <c r="H9" s="62"/>
      <c r="I9" s="62"/>
      <c r="J9" s="62"/>
      <c r="K9" s="62"/>
      <c r="L9" s="62"/>
      <c r="M9" s="62"/>
      <c r="N9" s="62"/>
      <c r="O9" s="62"/>
      <c r="P9" s="62"/>
    </row>
    <row r="10" spans="1:23" hidden="1" x14ac:dyDescent="0.25">
      <c r="B10" s="7" t="s">
        <v>45</v>
      </c>
      <c r="C10" s="10" t="s">
        <v>44</v>
      </c>
      <c r="D10" s="10"/>
      <c r="E10" s="41" t="s">
        <v>50</v>
      </c>
      <c r="F10" s="41"/>
      <c r="G10" s="41"/>
      <c r="H10" s="41"/>
      <c r="I10" s="41"/>
      <c r="J10" s="41"/>
      <c r="K10" s="41"/>
      <c r="L10" s="41"/>
      <c r="M10" s="41"/>
      <c r="N10" s="41"/>
      <c r="O10" s="41"/>
      <c r="P10" s="41"/>
      <c r="Q10" s="41"/>
      <c r="R10" s="41"/>
      <c r="S10" s="41"/>
      <c r="T10" s="41"/>
      <c r="U10" s="1"/>
      <c r="V10" s="1"/>
      <c r="W10" s="1"/>
    </row>
    <row r="11" spans="1:23" hidden="1" x14ac:dyDescent="0.25">
      <c r="A11" s="11">
        <f t="shared" ref="A11:A23" si="0">IF($E$6&gt;C12,1,0)</f>
        <v>0</v>
      </c>
      <c r="B11" s="1" t="s">
        <v>32</v>
      </c>
      <c r="C11" s="12">
        <v>99999999999</v>
      </c>
      <c r="D11" s="13"/>
      <c r="E11" s="42" t="s">
        <v>51</v>
      </c>
      <c r="F11" s="44" t="s">
        <v>0</v>
      </c>
      <c r="G11" s="2" t="s">
        <v>1</v>
      </c>
      <c r="H11" s="26" t="s">
        <v>52</v>
      </c>
      <c r="I11" s="26" t="s">
        <v>53</v>
      </c>
      <c r="J11" s="26" t="s">
        <v>48</v>
      </c>
      <c r="K11" s="26" t="s">
        <v>2</v>
      </c>
      <c r="L11" s="26" t="s">
        <v>3</v>
      </c>
      <c r="M11" s="26" t="s">
        <v>4</v>
      </c>
      <c r="N11" s="26" t="s">
        <v>5</v>
      </c>
      <c r="O11" s="26" t="s">
        <v>6</v>
      </c>
      <c r="P11" s="26" t="s">
        <v>46</v>
      </c>
      <c r="Q11" s="26" t="s">
        <v>7</v>
      </c>
      <c r="R11" s="26" t="s">
        <v>8</v>
      </c>
      <c r="S11" s="26" t="s">
        <v>9</v>
      </c>
      <c r="T11" s="26" t="s">
        <v>10</v>
      </c>
      <c r="U11" s="26" t="s">
        <v>11</v>
      </c>
      <c r="V11" s="26" t="s">
        <v>12</v>
      </c>
      <c r="W11" s="26" t="s">
        <v>13</v>
      </c>
    </row>
    <row r="12" spans="1:23" hidden="1" x14ac:dyDescent="0.25">
      <c r="A12" s="11">
        <f t="shared" si="0"/>
        <v>0</v>
      </c>
      <c r="B12" s="1" t="s">
        <v>30</v>
      </c>
      <c r="C12" s="12">
        <v>1733550000</v>
      </c>
      <c r="D12" s="13"/>
      <c r="E12" s="43"/>
      <c r="F12" s="45"/>
      <c r="G12" s="3" t="s">
        <v>14</v>
      </c>
      <c r="H12" s="26" t="s">
        <v>54</v>
      </c>
      <c r="I12" s="26" t="s">
        <v>55</v>
      </c>
      <c r="J12" s="26" t="s">
        <v>49</v>
      </c>
      <c r="K12" s="26" t="s">
        <v>15</v>
      </c>
      <c r="L12" s="26" t="s">
        <v>16</v>
      </c>
      <c r="M12" s="26" t="s">
        <v>17</v>
      </c>
      <c r="N12" s="26" t="s">
        <v>18</v>
      </c>
      <c r="O12" s="26" t="s">
        <v>19</v>
      </c>
      <c r="P12" s="26" t="s">
        <v>47</v>
      </c>
      <c r="Q12" s="26" t="s">
        <v>20</v>
      </c>
      <c r="R12" s="26" t="s">
        <v>21</v>
      </c>
      <c r="S12" s="26" t="s">
        <v>22</v>
      </c>
      <c r="T12" s="26" t="s">
        <v>23</v>
      </c>
      <c r="U12" s="26" t="s">
        <v>24</v>
      </c>
      <c r="V12" s="26" t="s">
        <v>25</v>
      </c>
      <c r="W12" s="26" t="s">
        <v>26</v>
      </c>
    </row>
    <row r="13" spans="1:23" hidden="1" x14ac:dyDescent="0.25">
      <c r="A13" s="11">
        <f t="shared" si="0"/>
        <v>0</v>
      </c>
      <c r="B13" s="1" t="s">
        <v>33</v>
      </c>
      <c r="C13" s="12">
        <v>1485900000</v>
      </c>
      <c r="D13" s="13"/>
      <c r="E13" s="4">
        <v>41027</v>
      </c>
      <c r="F13" s="5">
        <v>40909</v>
      </c>
      <c r="G13" s="26">
        <v>2012</v>
      </c>
      <c r="H13" s="6">
        <v>80</v>
      </c>
      <c r="I13" s="6">
        <v>140</v>
      </c>
      <c r="J13" s="6">
        <v>0</v>
      </c>
      <c r="K13" s="6">
        <v>225</v>
      </c>
      <c r="L13" s="6">
        <v>305</v>
      </c>
      <c r="M13" s="6">
        <v>360</v>
      </c>
      <c r="N13" s="6">
        <v>475</v>
      </c>
      <c r="O13" s="6">
        <v>560</v>
      </c>
      <c r="P13" s="6">
        <v>0</v>
      </c>
      <c r="Q13" s="6">
        <v>615</v>
      </c>
      <c r="R13" s="6">
        <v>695</v>
      </c>
      <c r="S13" s="6">
        <v>800</v>
      </c>
      <c r="T13" s="6">
        <v>1015</v>
      </c>
      <c r="U13" s="6">
        <v>1240</v>
      </c>
      <c r="V13" s="6">
        <v>1400</v>
      </c>
      <c r="W13" s="6">
        <v>1690</v>
      </c>
    </row>
    <row r="14" spans="1:23" hidden="1" x14ac:dyDescent="0.25">
      <c r="A14" s="11">
        <f t="shared" si="0"/>
        <v>0</v>
      </c>
      <c r="B14" s="1" t="s">
        <v>34</v>
      </c>
      <c r="C14" s="12">
        <v>1238250000</v>
      </c>
      <c r="D14" s="13"/>
      <c r="E14" s="4">
        <v>41388</v>
      </c>
      <c r="F14" s="5">
        <v>41275</v>
      </c>
      <c r="G14" s="26">
        <v>2013</v>
      </c>
      <c r="H14" s="6">
        <v>85</v>
      </c>
      <c r="I14" s="6">
        <v>145</v>
      </c>
      <c r="J14" s="6">
        <v>0</v>
      </c>
      <c r="K14" s="6">
        <v>235</v>
      </c>
      <c r="L14" s="6">
        <v>320</v>
      </c>
      <c r="M14" s="6">
        <v>370</v>
      </c>
      <c r="N14" s="6">
        <v>490</v>
      </c>
      <c r="O14" s="6">
        <v>585</v>
      </c>
      <c r="P14" s="6">
        <v>0</v>
      </c>
      <c r="Q14" s="6">
        <v>650</v>
      </c>
      <c r="R14" s="6">
        <v>730</v>
      </c>
      <c r="S14" s="6">
        <v>840</v>
      </c>
      <c r="T14" s="6">
        <v>1040</v>
      </c>
      <c r="U14" s="6">
        <v>1270</v>
      </c>
      <c r="V14" s="6">
        <v>1450</v>
      </c>
      <c r="W14" s="6">
        <v>1750</v>
      </c>
    </row>
    <row r="15" spans="1:23" hidden="1" x14ac:dyDescent="0.25">
      <c r="A15" s="11">
        <f t="shared" si="0"/>
        <v>0</v>
      </c>
      <c r="B15" s="1" t="s">
        <v>35</v>
      </c>
      <c r="C15" s="12">
        <v>1031875000</v>
      </c>
      <c r="D15" s="13"/>
      <c r="E15" s="4">
        <v>41765</v>
      </c>
      <c r="F15" s="5">
        <v>41640</v>
      </c>
      <c r="G15" s="26">
        <v>2014</v>
      </c>
      <c r="H15" s="6">
        <v>100</v>
      </c>
      <c r="I15" s="6">
        <v>160</v>
      </c>
      <c r="J15" s="6">
        <v>0</v>
      </c>
      <c r="K15" s="6">
        <v>250</v>
      </c>
      <c r="L15" s="6">
        <v>350</v>
      </c>
      <c r="M15" s="6">
        <v>400</v>
      </c>
      <c r="N15" s="6">
        <v>550</v>
      </c>
      <c r="O15" s="6">
        <v>650</v>
      </c>
      <c r="P15" s="6">
        <v>0</v>
      </c>
      <c r="Q15" s="6">
        <v>700</v>
      </c>
      <c r="R15" s="6">
        <v>800</v>
      </c>
      <c r="S15" s="6">
        <v>900</v>
      </c>
      <c r="T15" s="6">
        <v>1150</v>
      </c>
      <c r="U15" s="6">
        <v>1400</v>
      </c>
      <c r="V15" s="6">
        <v>1600</v>
      </c>
      <c r="W15" s="6">
        <v>1900</v>
      </c>
    </row>
    <row r="16" spans="1:23" hidden="1" x14ac:dyDescent="0.25">
      <c r="A16" s="11">
        <f t="shared" si="0"/>
        <v>0</v>
      </c>
      <c r="B16" s="1" t="s">
        <v>36</v>
      </c>
      <c r="C16" s="12">
        <v>825500000</v>
      </c>
      <c r="D16" s="13"/>
      <c r="E16" s="4">
        <v>42082</v>
      </c>
      <c r="F16" s="5">
        <v>42005</v>
      </c>
      <c r="G16" s="26">
        <v>2015</v>
      </c>
      <c r="H16" s="6">
        <v>110</v>
      </c>
      <c r="I16" s="6">
        <v>170</v>
      </c>
      <c r="J16" s="6">
        <v>0</v>
      </c>
      <c r="K16" s="6">
        <v>270</v>
      </c>
      <c r="L16" s="6">
        <v>370</v>
      </c>
      <c r="M16" s="6">
        <v>430</v>
      </c>
      <c r="N16" s="6">
        <v>590</v>
      </c>
      <c r="O16" s="6">
        <v>700</v>
      </c>
      <c r="P16" s="6">
        <v>0</v>
      </c>
      <c r="Q16" s="6">
        <v>750</v>
      </c>
      <c r="R16" s="6">
        <v>860</v>
      </c>
      <c r="S16" s="6">
        <v>960</v>
      </c>
      <c r="T16" s="6">
        <v>1230</v>
      </c>
      <c r="U16" s="6">
        <v>1500</v>
      </c>
      <c r="V16" s="6">
        <v>1710</v>
      </c>
      <c r="W16" s="6">
        <v>2040</v>
      </c>
    </row>
    <row r="17" spans="1:23" hidden="1" x14ac:dyDescent="0.25">
      <c r="A17" s="11">
        <f t="shared" si="0"/>
        <v>0</v>
      </c>
      <c r="B17" s="1" t="s">
        <v>37</v>
      </c>
      <c r="C17" s="12">
        <v>619125000</v>
      </c>
      <c r="D17" s="13"/>
      <c r="E17" s="4">
        <v>42469</v>
      </c>
      <c r="F17" s="5">
        <v>42370</v>
      </c>
      <c r="G17" s="26">
        <v>2016</v>
      </c>
      <c r="H17" s="6">
        <v>118</v>
      </c>
      <c r="I17" s="6">
        <v>180</v>
      </c>
      <c r="J17" s="6">
        <v>0</v>
      </c>
      <c r="K17" s="6">
        <v>290</v>
      </c>
      <c r="L17" s="6">
        <v>390</v>
      </c>
      <c r="M17" s="6">
        <v>460</v>
      </c>
      <c r="N17" s="6">
        <v>630</v>
      </c>
      <c r="O17" s="6">
        <v>750</v>
      </c>
      <c r="P17" s="6">
        <v>0</v>
      </c>
      <c r="Q17" s="6">
        <v>800</v>
      </c>
      <c r="R17" s="6">
        <v>920</v>
      </c>
      <c r="S17" s="6">
        <v>1030</v>
      </c>
      <c r="T17" s="6">
        <v>1320</v>
      </c>
      <c r="U17" s="6">
        <v>1610</v>
      </c>
      <c r="V17" s="6">
        <v>1835</v>
      </c>
      <c r="W17" s="6">
        <v>2150</v>
      </c>
    </row>
    <row r="18" spans="1:23" hidden="1" x14ac:dyDescent="0.25">
      <c r="A18" s="11">
        <f t="shared" si="0"/>
        <v>0</v>
      </c>
      <c r="B18" s="1" t="s">
        <v>38</v>
      </c>
      <c r="C18" s="12">
        <v>474662499.99999994</v>
      </c>
      <c r="D18" s="13"/>
      <c r="E18" s="4">
        <v>42859</v>
      </c>
      <c r="F18" s="5">
        <v>42736</v>
      </c>
      <c r="G18" s="26">
        <v>2017</v>
      </c>
      <c r="H18" s="6">
        <v>133</v>
      </c>
      <c r="I18" s="6">
        <v>198</v>
      </c>
      <c r="J18" s="6">
        <v>0</v>
      </c>
      <c r="K18" s="6">
        <v>320</v>
      </c>
      <c r="L18" s="6">
        <v>419</v>
      </c>
      <c r="M18" s="6">
        <v>502</v>
      </c>
      <c r="N18" s="6">
        <v>694</v>
      </c>
      <c r="O18" s="6">
        <v>838</v>
      </c>
      <c r="P18" s="6">
        <v>0</v>
      </c>
      <c r="Q18" s="6">
        <v>882</v>
      </c>
      <c r="R18" s="6">
        <v>1021</v>
      </c>
      <c r="S18" s="6">
        <v>1135</v>
      </c>
      <c r="T18" s="6">
        <v>1425</v>
      </c>
      <c r="U18" s="6">
        <v>1764</v>
      </c>
      <c r="V18" s="6">
        <v>2023</v>
      </c>
      <c r="W18" s="6">
        <v>2383</v>
      </c>
    </row>
    <row r="19" spans="1:23" hidden="1" x14ac:dyDescent="0.25">
      <c r="A19" s="11">
        <f t="shared" si="0"/>
        <v>0</v>
      </c>
      <c r="B19" s="1" t="s">
        <v>39</v>
      </c>
      <c r="C19" s="12">
        <v>330200000</v>
      </c>
      <c r="D19" s="13"/>
      <c r="E19" s="4">
        <v>43216</v>
      </c>
      <c r="F19" s="5">
        <v>43101</v>
      </c>
      <c r="G19" s="26">
        <v>2018</v>
      </c>
      <c r="H19" s="6">
        <v>153</v>
      </c>
      <c r="I19" s="6">
        <v>228</v>
      </c>
      <c r="J19" s="6">
        <v>0</v>
      </c>
      <c r="K19" s="6">
        <v>369</v>
      </c>
      <c r="L19" s="6">
        <v>483</v>
      </c>
      <c r="M19" s="6">
        <v>578</v>
      </c>
      <c r="N19" s="6">
        <v>800</v>
      </c>
      <c r="O19" s="6">
        <v>966</v>
      </c>
      <c r="P19" s="6">
        <v>0</v>
      </c>
      <c r="Q19" s="6">
        <v>1016</v>
      </c>
      <c r="R19" s="6">
        <v>1177</v>
      </c>
      <c r="S19" s="6">
        <v>1308</v>
      </c>
      <c r="T19" s="6">
        <v>1642</v>
      </c>
      <c r="U19" s="6">
        <v>2033</v>
      </c>
      <c r="V19" s="6">
        <v>2331</v>
      </c>
      <c r="W19" s="6">
        <v>2746</v>
      </c>
    </row>
    <row r="20" spans="1:23" hidden="1" x14ac:dyDescent="0.25">
      <c r="A20" s="11">
        <f t="shared" si="0"/>
        <v>0</v>
      </c>
      <c r="B20" s="1" t="s">
        <v>31</v>
      </c>
      <c r="C20" s="12">
        <v>247650000</v>
      </c>
      <c r="D20" s="13"/>
      <c r="E20" s="4">
        <v>43540</v>
      </c>
      <c r="F20" s="5">
        <v>43466</v>
      </c>
      <c r="G20" s="26">
        <v>2019</v>
      </c>
      <c r="H20" s="6">
        <v>185</v>
      </c>
      <c r="I20" s="6">
        <v>275</v>
      </c>
      <c r="J20" s="6">
        <v>0</v>
      </c>
      <c r="K20" s="6">
        <v>450</v>
      </c>
      <c r="L20" s="6">
        <v>590</v>
      </c>
      <c r="M20" s="6">
        <v>710</v>
      </c>
      <c r="N20" s="6">
        <v>980</v>
      </c>
      <c r="O20" s="6">
        <v>1210</v>
      </c>
      <c r="P20" s="6">
        <v>0</v>
      </c>
      <c r="Q20" s="6">
        <v>1270</v>
      </c>
      <c r="R20" s="6">
        <v>1470</v>
      </c>
      <c r="S20" s="6">
        <v>1630</v>
      </c>
      <c r="T20" s="6">
        <v>2010</v>
      </c>
      <c r="U20" s="6">
        <v>2485</v>
      </c>
      <c r="V20" s="6">
        <v>2850</v>
      </c>
      <c r="W20" s="6">
        <v>3360</v>
      </c>
    </row>
    <row r="21" spans="1:23" hidden="1" x14ac:dyDescent="0.25">
      <c r="A21" s="11">
        <f t="shared" si="0"/>
        <v>1</v>
      </c>
      <c r="B21" s="1" t="s">
        <v>40</v>
      </c>
      <c r="C21" s="12">
        <v>184189687.5</v>
      </c>
      <c r="D21" s="13"/>
      <c r="E21" s="4">
        <v>43900</v>
      </c>
      <c r="F21" s="5">
        <v>43831</v>
      </c>
      <c r="G21" s="26">
        <v>2020</v>
      </c>
      <c r="H21" s="6">
        <v>210</v>
      </c>
      <c r="I21" s="6">
        <v>310</v>
      </c>
      <c r="J21" s="6">
        <v>0</v>
      </c>
      <c r="K21" s="6">
        <v>510</v>
      </c>
      <c r="L21" s="6">
        <v>750</v>
      </c>
      <c r="M21" s="6">
        <v>820</v>
      </c>
      <c r="N21" s="6">
        <v>1100</v>
      </c>
      <c r="O21" s="6">
        <v>1450</v>
      </c>
      <c r="P21" s="6">
        <v>0</v>
      </c>
      <c r="Q21" s="6">
        <v>1550</v>
      </c>
      <c r="R21" s="6">
        <v>1850</v>
      </c>
      <c r="S21" s="6">
        <v>2000</v>
      </c>
      <c r="T21" s="6">
        <v>2400</v>
      </c>
      <c r="U21" s="6">
        <v>2900</v>
      </c>
      <c r="V21" s="6">
        <v>3250</v>
      </c>
      <c r="W21" s="6">
        <v>3800</v>
      </c>
    </row>
    <row r="22" spans="1:23" hidden="1" x14ac:dyDescent="0.25">
      <c r="A22" s="11">
        <f t="shared" si="0"/>
        <v>1</v>
      </c>
      <c r="B22" s="1" t="s">
        <v>41</v>
      </c>
      <c r="C22" s="12">
        <v>130016250</v>
      </c>
      <c r="D22" s="13"/>
      <c r="E22" s="4">
        <v>44279</v>
      </c>
      <c r="F22" s="5">
        <v>44197</v>
      </c>
      <c r="G22" s="26">
        <v>2021</v>
      </c>
      <c r="H22" s="6">
        <v>255</v>
      </c>
      <c r="I22" s="6">
        <v>390</v>
      </c>
      <c r="J22" s="6">
        <v>0</v>
      </c>
      <c r="K22" s="6">
        <v>640</v>
      </c>
      <c r="L22" s="6">
        <v>940</v>
      </c>
      <c r="M22" s="6">
        <v>1030</v>
      </c>
      <c r="N22" s="6">
        <v>1360</v>
      </c>
      <c r="O22" s="6">
        <v>1800</v>
      </c>
      <c r="P22" s="6">
        <v>0</v>
      </c>
      <c r="Q22" s="6">
        <v>1920</v>
      </c>
      <c r="R22" s="6">
        <v>2300</v>
      </c>
      <c r="S22" s="6">
        <v>2480</v>
      </c>
      <c r="T22" s="6">
        <v>2970</v>
      </c>
      <c r="U22" s="6">
        <v>3600</v>
      </c>
      <c r="V22" s="6">
        <v>4000</v>
      </c>
      <c r="W22" s="6">
        <v>4700</v>
      </c>
    </row>
    <row r="23" spans="1:23" hidden="1" x14ac:dyDescent="0.25">
      <c r="A23" s="11">
        <f t="shared" si="0"/>
        <v>1</v>
      </c>
      <c r="B23" s="1" t="s">
        <v>42</v>
      </c>
      <c r="C23" s="12">
        <v>92868750</v>
      </c>
      <c r="D23" s="13"/>
      <c r="E23" s="4">
        <v>44610</v>
      </c>
      <c r="F23" s="5">
        <v>44562</v>
      </c>
      <c r="G23" s="26" t="s">
        <v>56</v>
      </c>
      <c r="H23" s="6">
        <v>425</v>
      </c>
      <c r="I23" s="6">
        <v>640</v>
      </c>
      <c r="J23" s="6">
        <v>0</v>
      </c>
      <c r="K23" s="6">
        <v>1050</v>
      </c>
      <c r="L23" s="6">
        <v>1550</v>
      </c>
      <c r="M23" s="6">
        <v>1700</v>
      </c>
      <c r="N23" s="6">
        <v>2250</v>
      </c>
      <c r="O23" s="6">
        <v>3000</v>
      </c>
      <c r="P23" s="6">
        <v>0</v>
      </c>
      <c r="Q23" s="6">
        <v>3200</v>
      </c>
      <c r="R23" s="6">
        <v>3800</v>
      </c>
      <c r="S23" s="6">
        <v>4100</v>
      </c>
      <c r="T23" s="6">
        <v>4950</v>
      </c>
      <c r="U23" s="6">
        <v>6000</v>
      </c>
      <c r="V23" s="6">
        <v>6650</v>
      </c>
      <c r="W23" s="6">
        <v>7800</v>
      </c>
    </row>
    <row r="24" spans="1:23" hidden="1" x14ac:dyDescent="0.25">
      <c r="A24" s="11">
        <f>IF($E$6&gt;D25,1,0)</f>
        <v>1</v>
      </c>
      <c r="B24" s="7" t="s">
        <v>43</v>
      </c>
      <c r="C24" s="15">
        <v>44223214.285714284</v>
      </c>
      <c r="D24" s="13"/>
      <c r="E24" s="4">
        <v>44733</v>
      </c>
      <c r="F24" s="5">
        <v>44714</v>
      </c>
      <c r="G24" s="26" t="s">
        <v>57</v>
      </c>
      <c r="H24" s="6">
        <v>605</v>
      </c>
      <c r="I24" s="6">
        <v>910</v>
      </c>
      <c r="J24" s="6">
        <v>0</v>
      </c>
      <c r="K24" s="6">
        <v>1500</v>
      </c>
      <c r="L24" s="6">
        <v>2210</v>
      </c>
      <c r="M24" s="6">
        <v>2425</v>
      </c>
      <c r="N24" s="6">
        <v>3200</v>
      </c>
      <c r="O24" s="6">
        <v>4275</v>
      </c>
      <c r="P24" s="6">
        <v>0</v>
      </c>
      <c r="Q24" s="6">
        <v>4580</v>
      </c>
      <c r="R24" s="6">
        <v>5440</v>
      </c>
      <c r="S24" s="6">
        <v>5875</v>
      </c>
      <c r="T24" s="6">
        <v>7090</v>
      </c>
      <c r="U24" s="6">
        <v>8595</v>
      </c>
      <c r="V24" s="6">
        <v>9525</v>
      </c>
      <c r="W24" s="6">
        <v>11175</v>
      </c>
    </row>
    <row r="25" spans="1:23" hidden="1" x14ac:dyDescent="0.25">
      <c r="A25" s="14">
        <v>1</v>
      </c>
      <c r="E25" s="4">
        <v>44817</v>
      </c>
      <c r="F25" s="5">
        <v>44743</v>
      </c>
      <c r="G25" s="26" t="s">
        <v>58</v>
      </c>
      <c r="H25" s="6">
        <v>650</v>
      </c>
      <c r="I25" s="6">
        <v>990</v>
      </c>
      <c r="J25" s="6">
        <v>0</v>
      </c>
      <c r="K25" s="6">
        <v>1650</v>
      </c>
      <c r="L25" s="6">
        <v>2400</v>
      </c>
      <c r="M25" s="6">
        <v>2685</v>
      </c>
      <c r="N25" s="6">
        <v>3450</v>
      </c>
      <c r="O25" s="6">
        <v>4650</v>
      </c>
      <c r="P25" s="6">
        <v>0</v>
      </c>
      <c r="Q25" s="6">
        <v>4950</v>
      </c>
      <c r="R25" s="6">
        <v>5900</v>
      </c>
      <c r="S25" s="6">
        <v>6400</v>
      </c>
      <c r="T25" s="6">
        <v>7700</v>
      </c>
      <c r="U25" s="6">
        <v>9350</v>
      </c>
      <c r="V25" s="6">
        <v>10300</v>
      </c>
      <c r="W25" s="6">
        <v>12150</v>
      </c>
    </row>
    <row r="26" spans="1:23" hidden="1" x14ac:dyDescent="0.25">
      <c r="E26" s="4">
        <v>44968</v>
      </c>
      <c r="F26" s="5">
        <v>44927</v>
      </c>
      <c r="G26" s="26" t="s">
        <v>59</v>
      </c>
      <c r="H26" s="6">
        <v>865</v>
      </c>
      <c r="I26" s="6">
        <v>1320</v>
      </c>
      <c r="J26" s="6">
        <v>0</v>
      </c>
      <c r="K26" s="6">
        <v>2195</v>
      </c>
      <c r="L26" s="6">
        <v>3200</v>
      </c>
      <c r="M26" s="6">
        <v>3575</v>
      </c>
      <c r="N26" s="6">
        <v>4600</v>
      </c>
      <c r="O26" s="6">
        <v>6350</v>
      </c>
      <c r="P26" s="6">
        <v>0</v>
      </c>
      <c r="Q26" s="6">
        <v>6825</v>
      </c>
      <c r="R26" s="6">
        <v>8100</v>
      </c>
      <c r="S26" s="6">
        <v>8825</v>
      </c>
      <c r="T26" s="6">
        <v>10650</v>
      </c>
      <c r="U26" s="6">
        <v>12950</v>
      </c>
      <c r="V26" s="6">
        <v>14350</v>
      </c>
      <c r="W26" s="6">
        <v>16950</v>
      </c>
    </row>
    <row r="27" spans="1:23" hidden="1" x14ac:dyDescent="0.25">
      <c r="E27" s="4">
        <v>45150</v>
      </c>
      <c r="F27" s="5">
        <v>45108</v>
      </c>
      <c r="G27" s="26" t="s">
        <v>60</v>
      </c>
      <c r="H27" s="6">
        <v>1050</v>
      </c>
      <c r="I27" s="6">
        <v>1550</v>
      </c>
      <c r="J27" s="6">
        <v>0</v>
      </c>
      <c r="K27" s="6">
        <v>2600</v>
      </c>
      <c r="L27" s="6">
        <v>3800</v>
      </c>
      <c r="M27" s="6">
        <v>5350</v>
      </c>
      <c r="N27" s="6">
        <v>7500</v>
      </c>
      <c r="O27" s="6">
        <v>9000</v>
      </c>
      <c r="P27" s="6">
        <v>0</v>
      </c>
      <c r="Q27" s="6">
        <v>10200</v>
      </c>
      <c r="R27" s="6">
        <v>12050</v>
      </c>
      <c r="S27" s="6">
        <v>12450</v>
      </c>
      <c r="T27" s="6">
        <v>13800</v>
      </c>
      <c r="U27" s="6">
        <v>16250</v>
      </c>
      <c r="V27" s="6">
        <v>18100</v>
      </c>
      <c r="W27" s="6">
        <v>21400</v>
      </c>
    </row>
    <row r="28" spans="1:23" hidden="1" x14ac:dyDescent="0.25">
      <c r="E28" s="4">
        <v>45342</v>
      </c>
      <c r="F28" s="5">
        <v>45292</v>
      </c>
      <c r="G28" s="26">
        <v>2024</v>
      </c>
      <c r="H28" s="6">
        <v>1450</v>
      </c>
      <c r="I28" s="6">
        <v>2100</v>
      </c>
      <c r="J28" s="6">
        <v>0</v>
      </c>
      <c r="K28" s="6">
        <v>3500</v>
      </c>
      <c r="L28" s="6">
        <v>5250</v>
      </c>
      <c r="M28" s="6">
        <v>7750</v>
      </c>
      <c r="N28" s="6">
        <v>12250</v>
      </c>
      <c r="O28" s="6">
        <v>14400</v>
      </c>
      <c r="P28" s="6">
        <v>0</v>
      </c>
      <c r="Q28" s="6">
        <v>15300</v>
      </c>
      <c r="R28" s="6">
        <v>17400</v>
      </c>
      <c r="S28" s="6">
        <v>18700</v>
      </c>
      <c r="T28" s="6">
        <v>21300</v>
      </c>
      <c r="U28" s="6">
        <v>22250</v>
      </c>
      <c r="V28" s="6">
        <v>24300</v>
      </c>
      <c r="W28" s="6">
        <v>26800</v>
      </c>
    </row>
    <row r="29" spans="1:23" hidden="1" x14ac:dyDescent="0.25">
      <c r="E29" s="4">
        <v>45688</v>
      </c>
      <c r="F29" s="5">
        <v>45658</v>
      </c>
      <c r="G29" s="26">
        <v>2025</v>
      </c>
      <c r="H29" s="6">
        <v>2100</v>
      </c>
      <c r="I29" s="6">
        <v>3050</v>
      </c>
      <c r="J29" s="6">
        <v>3300</v>
      </c>
      <c r="K29" s="6">
        <v>6600</v>
      </c>
      <c r="L29" s="6">
        <v>10200</v>
      </c>
      <c r="M29" s="6">
        <v>12400</v>
      </c>
      <c r="N29" s="6">
        <v>17100</v>
      </c>
      <c r="O29" s="6">
        <v>18200</v>
      </c>
      <c r="P29" s="6">
        <v>19150</v>
      </c>
      <c r="Q29" s="6">
        <v>21500</v>
      </c>
      <c r="R29" s="6">
        <v>27500</v>
      </c>
      <c r="S29" s="6">
        <v>32600</v>
      </c>
      <c r="T29" s="6">
        <v>34400</v>
      </c>
      <c r="U29" s="6">
        <v>35600</v>
      </c>
      <c r="V29" s="6">
        <v>39500</v>
      </c>
      <c r="W29" s="6">
        <v>43400</v>
      </c>
    </row>
    <row r="30" spans="1:23" ht="13.5" hidden="1" customHeight="1" x14ac:dyDescent="0.25">
      <c r="E30" s="4">
        <v>46056</v>
      </c>
      <c r="F30" s="5">
        <v>46023</v>
      </c>
      <c r="G30" s="27">
        <v>2026</v>
      </c>
      <c r="H30" s="6">
        <v>2600</v>
      </c>
      <c r="I30" s="6">
        <v>3900</v>
      </c>
      <c r="J30" s="6">
        <v>4200</v>
      </c>
      <c r="K30" s="6">
        <v>8100</v>
      </c>
      <c r="L30" s="6">
        <v>12500</v>
      </c>
      <c r="M30" s="6">
        <v>15100</v>
      </c>
      <c r="N30" s="6">
        <v>19800</v>
      </c>
      <c r="O30" s="6">
        <v>21050</v>
      </c>
      <c r="P30" s="6">
        <v>23400</v>
      </c>
      <c r="Q30" s="6">
        <v>26450</v>
      </c>
      <c r="R30" s="6">
        <v>33900</v>
      </c>
      <c r="S30" s="6">
        <v>40500</v>
      </c>
      <c r="T30" s="6">
        <v>42350</v>
      </c>
      <c r="U30" s="6">
        <v>43850</v>
      </c>
      <c r="V30" s="6">
        <v>48750</v>
      </c>
      <c r="W30" s="6">
        <v>53500</v>
      </c>
    </row>
    <row r="32" spans="1:23" ht="21.75" customHeight="1" x14ac:dyDescent="0.25">
      <c r="B32" s="17" t="s">
        <v>1</v>
      </c>
      <c r="C32" s="55" t="s">
        <v>70</v>
      </c>
      <c r="D32" s="3" t="s">
        <v>52</v>
      </c>
      <c r="E32" s="3" t="s">
        <v>53</v>
      </c>
      <c r="F32" s="3" t="s">
        <v>48</v>
      </c>
      <c r="G32" s="3" t="s">
        <v>2</v>
      </c>
      <c r="H32" s="3" t="s">
        <v>3</v>
      </c>
      <c r="I32" s="3" t="s">
        <v>4</v>
      </c>
      <c r="J32" s="19" t="s">
        <v>5</v>
      </c>
      <c r="K32" s="19" t="s">
        <v>6</v>
      </c>
      <c r="L32" s="19" t="s">
        <v>46</v>
      </c>
      <c r="M32" s="19" t="s">
        <v>7</v>
      </c>
      <c r="N32" s="3" t="s">
        <v>8</v>
      </c>
      <c r="O32" s="3" t="s">
        <v>9</v>
      </c>
      <c r="P32" s="3" t="s">
        <v>10</v>
      </c>
      <c r="Q32" s="3" t="s">
        <v>11</v>
      </c>
      <c r="R32" s="3" t="s">
        <v>12</v>
      </c>
      <c r="S32" s="3" t="s">
        <v>13</v>
      </c>
    </row>
    <row r="33" spans="2:19" ht="19.5" customHeight="1" x14ac:dyDescent="0.25">
      <c r="B33" s="16" t="s">
        <v>66</v>
      </c>
      <c r="C33" s="56"/>
      <c r="D33" s="3" t="s">
        <v>54</v>
      </c>
      <c r="E33" s="3" t="s">
        <v>55</v>
      </c>
      <c r="F33" s="3" t="s">
        <v>49</v>
      </c>
      <c r="G33" s="3" t="s">
        <v>15</v>
      </c>
      <c r="H33" s="3" t="s">
        <v>16</v>
      </c>
      <c r="I33" s="3" t="s">
        <v>17</v>
      </c>
      <c r="J33" s="19" t="s">
        <v>18</v>
      </c>
      <c r="K33" s="19" t="s">
        <v>19</v>
      </c>
      <c r="L33" s="19" t="s">
        <v>47</v>
      </c>
      <c r="M33" s="19" t="s">
        <v>20</v>
      </c>
      <c r="N33" s="3" t="s">
        <v>21</v>
      </c>
      <c r="O33" s="3" t="s">
        <v>22</v>
      </c>
      <c r="P33" s="3" t="s">
        <v>23</v>
      </c>
      <c r="Q33" s="3" t="s">
        <v>24</v>
      </c>
      <c r="R33" s="3" t="s">
        <v>25</v>
      </c>
      <c r="S33" s="3" t="s">
        <v>26</v>
      </c>
    </row>
    <row r="34" spans="2:19" x14ac:dyDescent="0.25">
      <c r="B34" s="20" t="s">
        <v>32</v>
      </c>
      <c r="C34" s="21" t="s">
        <v>67</v>
      </c>
      <c r="D34" s="22" t="s">
        <v>67</v>
      </c>
      <c r="E34" s="22" t="s">
        <v>67</v>
      </c>
      <c r="F34" s="22" t="s">
        <v>67</v>
      </c>
      <c r="G34" s="22" t="s">
        <v>67</v>
      </c>
      <c r="H34" s="22" t="s">
        <v>67</v>
      </c>
      <c r="I34" s="22" t="s">
        <v>67</v>
      </c>
      <c r="J34" s="22" t="s">
        <v>67</v>
      </c>
      <c r="K34" s="22" t="s">
        <v>67</v>
      </c>
      <c r="L34" s="22" t="s">
        <v>67</v>
      </c>
      <c r="M34" s="22" t="s">
        <v>67</v>
      </c>
      <c r="N34" s="22" t="s">
        <v>67</v>
      </c>
      <c r="O34" s="22" t="s">
        <v>67</v>
      </c>
      <c r="P34" s="22" t="s">
        <v>67</v>
      </c>
      <c r="Q34" s="22" t="s">
        <v>67</v>
      </c>
      <c r="R34" s="22" t="s">
        <v>67</v>
      </c>
      <c r="S34" s="22" t="s">
        <v>67</v>
      </c>
    </row>
    <row r="35" spans="2:19" x14ac:dyDescent="0.25">
      <c r="B35" s="16" t="s">
        <v>30</v>
      </c>
      <c r="C35" s="18">
        <v>1733550000</v>
      </c>
      <c r="D35" s="23">
        <f>$C$12/H30</f>
        <v>666750</v>
      </c>
      <c r="E35" s="23">
        <f t="shared" ref="E35:S35" si="1">$C$12/I30</f>
        <v>444500</v>
      </c>
      <c r="F35" s="23">
        <f t="shared" si="1"/>
        <v>412750</v>
      </c>
      <c r="G35" s="23">
        <f t="shared" si="1"/>
        <v>214018.51851851851</v>
      </c>
      <c r="H35" s="23">
        <f t="shared" si="1"/>
        <v>138684</v>
      </c>
      <c r="I35" s="23">
        <f t="shared" si="1"/>
        <v>114804.63576158941</v>
      </c>
      <c r="J35" s="23">
        <f t="shared" si="1"/>
        <v>87553.030303030304</v>
      </c>
      <c r="K35" s="23">
        <f t="shared" si="1"/>
        <v>82353.919239904993</v>
      </c>
      <c r="L35" s="23">
        <f t="shared" si="1"/>
        <v>74083.333333333328</v>
      </c>
      <c r="M35" s="23">
        <f t="shared" si="1"/>
        <v>65540.642722117205</v>
      </c>
      <c r="N35" s="23">
        <f t="shared" si="1"/>
        <v>51137.16814159292</v>
      </c>
      <c r="O35" s="23">
        <f t="shared" si="1"/>
        <v>42803.703703703701</v>
      </c>
      <c r="P35" s="23">
        <f t="shared" si="1"/>
        <v>40933.884297520664</v>
      </c>
      <c r="Q35" s="23">
        <f t="shared" si="1"/>
        <v>39533.63740022805</v>
      </c>
      <c r="R35" s="23">
        <f t="shared" si="1"/>
        <v>35560</v>
      </c>
      <c r="S35" s="23">
        <f t="shared" si="1"/>
        <v>32402.803738317758</v>
      </c>
    </row>
    <row r="36" spans="2:19" x14ac:dyDescent="0.25">
      <c r="B36" s="20" t="s">
        <v>33</v>
      </c>
      <c r="C36" s="24">
        <v>1485900000</v>
      </c>
      <c r="D36" s="25">
        <f>$C$13/H30</f>
        <v>571500</v>
      </c>
      <c r="E36" s="25">
        <f t="shared" ref="E36:S36" si="2">$C$13/I30</f>
        <v>381000</v>
      </c>
      <c r="F36" s="25">
        <f t="shared" si="2"/>
        <v>353785.71428571426</v>
      </c>
      <c r="G36" s="25">
        <f t="shared" si="2"/>
        <v>183444.44444444444</v>
      </c>
      <c r="H36" s="25">
        <f t="shared" si="2"/>
        <v>118872</v>
      </c>
      <c r="I36" s="25">
        <f t="shared" si="2"/>
        <v>98403.97350993377</v>
      </c>
      <c r="J36" s="25">
        <f t="shared" si="2"/>
        <v>75045.454545454544</v>
      </c>
      <c r="K36" s="25">
        <f t="shared" si="2"/>
        <v>70589.07363420428</v>
      </c>
      <c r="L36" s="25">
        <f t="shared" si="2"/>
        <v>63500</v>
      </c>
      <c r="M36" s="25">
        <f t="shared" si="2"/>
        <v>56177.693761814742</v>
      </c>
      <c r="N36" s="25">
        <f t="shared" si="2"/>
        <v>43831.85840707965</v>
      </c>
      <c r="O36" s="25">
        <f t="shared" si="2"/>
        <v>36688.888888888891</v>
      </c>
      <c r="P36" s="25">
        <f t="shared" si="2"/>
        <v>35086.186540731993</v>
      </c>
      <c r="Q36" s="25">
        <f t="shared" si="2"/>
        <v>33885.974914481187</v>
      </c>
      <c r="R36" s="25">
        <f t="shared" si="2"/>
        <v>30480</v>
      </c>
      <c r="S36" s="25">
        <f t="shared" si="2"/>
        <v>27773.831775700935</v>
      </c>
    </row>
    <row r="37" spans="2:19" x14ac:dyDescent="0.25">
      <c r="B37" s="16" t="s">
        <v>34</v>
      </c>
      <c r="C37" s="18">
        <v>1238250000</v>
      </c>
      <c r="D37" s="23">
        <f>$C$14/H30</f>
        <v>476250</v>
      </c>
      <c r="E37" s="23">
        <f t="shared" ref="E37:S37" si="3">$C$14/I30</f>
        <v>317500</v>
      </c>
      <c r="F37" s="23">
        <f t="shared" si="3"/>
        <v>294821.42857142858</v>
      </c>
      <c r="G37" s="23">
        <f t="shared" si="3"/>
        <v>152870.37037037036</v>
      </c>
      <c r="H37" s="23">
        <f t="shared" si="3"/>
        <v>99060</v>
      </c>
      <c r="I37" s="23">
        <f t="shared" si="3"/>
        <v>82003.311258278147</v>
      </c>
      <c r="J37" s="23">
        <f t="shared" si="3"/>
        <v>62537.878787878784</v>
      </c>
      <c r="K37" s="23">
        <f t="shared" si="3"/>
        <v>58824.228028503559</v>
      </c>
      <c r="L37" s="23">
        <f t="shared" si="3"/>
        <v>52916.666666666664</v>
      </c>
      <c r="M37" s="23">
        <f t="shared" si="3"/>
        <v>46814.744801512286</v>
      </c>
      <c r="N37" s="23">
        <f t="shared" si="3"/>
        <v>36526.548672566372</v>
      </c>
      <c r="O37" s="23">
        <f t="shared" si="3"/>
        <v>30574.074074074073</v>
      </c>
      <c r="P37" s="23">
        <f t="shared" si="3"/>
        <v>29238.488783943329</v>
      </c>
      <c r="Q37" s="23">
        <f t="shared" si="3"/>
        <v>28238.31242873432</v>
      </c>
      <c r="R37" s="23">
        <f t="shared" si="3"/>
        <v>25400</v>
      </c>
      <c r="S37" s="23">
        <f t="shared" si="3"/>
        <v>23144.859813084113</v>
      </c>
    </row>
    <row r="38" spans="2:19" x14ac:dyDescent="0.25">
      <c r="B38" s="20" t="s">
        <v>35</v>
      </c>
      <c r="C38" s="24">
        <v>1031875000</v>
      </c>
      <c r="D38" s="25">
        <f>$C$15/H30</f>
        <v>396875</v>
      </c>
      <c r="E38" s="25">
        <f t="shared" ref="E38:S38" si="4">$C$15/I30</f>
        <v>264583.33333333331</v>
      </c>
      <c r="F38" s="25">
        <f t="shared" si="4"/>
        <v>245684.52380952382</v>
      </c>
      <c r="G38" s="25">
        <f t="shared" si="4"/>
        <v>127391.97530864198</v>
      </c>
      <c r="H38" s="25">
        <f t="shared" si="4"/>
        <v>82550</v>
      </c>
      <c r="I38" s="25">
        <f t="shared" si="4"/>
        <v>68336.092715231789</v>
      </c>
      <c r="J38" s="25">
        <f t="shared" si="4"/>
        <v>52114.898989898989</v>
      </c>
      <c r="K38" s="25">
        <f t="shared" si="4"/>
        <v>49020.19002375297</v>
      </c>
      <c r="L38" s="25">
        <f t="shared" si="4"/>
        <v>44097.222222222219</v>
      </c>
      <c r="M38" s="25">
        <f t="shared" si="4"/>
        <v>39012.287334593573</v>
      </c>
      <c r="N38" s="25">
        <f t="shared" si="4"/>
        <v>30438.790560471978</v>
      </c>
      <c r="O38" s="25">
        <f t="shared" si="4"/>
        <v>25478.395061728395</v>
      </c>
      <c r="P38" s="25">
        <f t="shared" si="4"/>
        <v>24365.407319952774</v>
      </c>
      <c r="Q38" s="25">
        <f t="shared" si="4"/>
        <v>23531.927023945267</v>
      </c>
      <c r="R38" s="25">
        <f t="shared" si="4"/>
        <v>21166.666666666668</v>
      </c>
      <c r="S38" s="25">
        <f t="shared" si="4"/>
        <v>19287.383177570093</v>
      </c>
    </row>
    <row r="39" spans="2:19" x14ac:dyDescent="0.25">
      <c r="B39" s="16" t="s">
        <v>36</v>
      </c>
      <c r="C39" s="18">
        <v>825500000</v>
      </c>
      <c r="D39" s="23">
        <f>$C$16/H30</f>
        <v>317500</v>
      </c>
      <c r="E39" s="23">
        <f t="shared" ref="E39:S39" si="5">$C$16/I30</f>
        <v>211666.66666666666</v>
      </c>
      <c r="F39" s="23">
        <f t="shared" si="5"/>
        <v>196547.61904761905</v>
      </c>
      <c r="G39" s="23">
        <f t="shared" si="5"/>
        <v>101913.58024691358</v>
      </c>
      <c r="H39" s="23">
        <f t="shared" si="5"/>
        <v>66040</v>
      </c>
      <c r="I39" s="23">
        <f t="shared" si="5"/>
        <v>54668.874172185431</v>
      </c>
      <c r="J39" s="23">
        <f t="shared" si="5"/>
        <v>41691.919191919194</v>
      </c>
      <c r="K39" s="23">
        <f t="shared" si="5"/>
        <v>39216.152019002373</v>
      </c>
      <c r="L39" s="23">
        <f t="shared" si="5"/>
        <v>35277.777777777781</v>
      </c>
      <c r="M39" s="23">
        <f t="shared" si="5"/>
        <v>31209.82986767486</v>
      </c>
      <c r="N39" s="23">
        <f t="shared" si="5"/>
        <v>24351.03244837758</v>
      </c>
      <c r="O39" s="23">
        <f t="shared" si="5"/>
        <v>20382.716049382718</v>
      </c>
      <c r="P39" s="23">
        <f t="shared" si="5"/>
        <v>19492.325855962219</v>
      </c>
      <c r="Q39" s="23">
        <f t="shared" si="5"/>
        <v>18825.541619156214</v>
      </c>
      <c r="R39" s="23">
        <f t="shared" si="5"/>
        <v>16933.333333333332</v>
      </c>
      <c r="S39" s="23">
        <f t="shared" si="5"/>
        <v>15429.906542056075</v>
      </c>
    </row>
    <row r="40" spans="2:19" x14ac:dyDescent="0.25">
      <c r="B40" s="20" t="s">
        <v>37</v>
      </c>
      <c r="C40" s="24">
        <v>619125000</v>
      </c>
      <c r="D40" s="25">
        <f>$C$17/H30</f>
        <v>238125</v>
      </c>
      <c r="E40" s="25">
        <f t="shared" ref="E40:S40" si="6">$C$17/I30</f>
        <v>158750</v>
      </c>
      <c r="F40" s="25">
        <f t="shared" si="6"/>
        <v>147410.71428571429</v>
      </c>
      <c r="G40" s="25">
        <f t="shared" si="6"/>
        <v>76435.185185185182</v>
      </c>
      <c r="H40" s="25">
        <f t="shared" si="6"/>
        <v>49530</v>
      </c>
      <c r="I40" s="25">
        <f t="shared" si="6"/>
        <v>41001.655629139073</v>
      </c>
      <c r="J40" s="25">
        <f t="shared" si="6"/>
        <v>31268.939393939392</v>
      </c>
      <c r="K40" s="25">
        <f t="shared" si="6"/>
        <v>29412.11401425178</v>
      </c>
      <c r="L40" s="25">
        <f t="shared" si="6"/>
        <v>26458.333333333332</v>
      </c>
      <c r="M40" s="25">
        <f t="shared" si="6"/>
        <v>23407.372400756143</v>
      </c>
      <c r="N40" s="25">
        <f t="shared" si="6"/>
        <v>18263.274336283186</v>
      </c>
      <c r="O40" s="25">
        <f t="shared" si="6"/>
        <v>15287.037037037036</v>
      </c>
      <c r="P40" s="25">
        <f t="shared" si="6"/>
        <v>14619.244391971664</v>
      </c>
      <c r="Q40" s="25">
        <f t="shared" si="6"/>
        <v>14119.15621436716</v>
      </c>
      <c r="R40" s="25">
        <f t="shared" si="6"/>
        <v>12700</v>
      </c>
      <c r="S40" s="25">
        <f t="shared" si="6"/>
        <v>11572.429906542056</v>
      </c>
    </row>
    <row r="41" spans="2:19" x14ac:dyDescent="0.25">
      <c r="B41" s="16" t="s">
        <v>38</v>
      </c>
      <c r="C41" s="18">
        <v>474662499.99999994</v>
      </c>
      <c r="D41" s="23">
        <f>$C$18/H30</f>
        <v>182562.49999999997</v>
      </c>
      <c r="E41" s="23">
        <f t="shared" ref="E41:S41" si="7">$C$18/I30</f>
        <v>121708.33333333331</v>
      </c>
      <c r="F41" s="23">
        <f t="shared" si="7"/>
        <v>113014.88095238093</v>
      </c>
      <c r="G41" s="23">
        <f t="shared" si="7"/>
        <v>58600.308641975302</v>
      </c>
      <c r="H41" s="23">
        <f t="shared" si="7"/>
        <v>37972.999999999993</v>
      </c>
      <c r="I41" s="23">
        <f t="shared" si="7"/>
        <v>31434.602649006618</v>
      </c>
      <c r="J41" s="23">
        <f t="shared" si="7"/>
        <v>23972.853535353534</v>
      </c>
      <c r="K41" s="23">
        <f t="shared" si="7"/>
        <v>22549.287410926361</v>
      </c>
      <c r="L41" s="23">
        <f t="shared" si="7"/>
        <v>20284.722222222219</v>
      </c>
      <c r="M41" s="23">
        <f t="shared" si="7"/>
        <v>17945.65217391304</v>
      </c>
      <c r="N41" s="23">
        <f t="shared" si="7"/>
        <v>14001.843657817108</v>
      </c>
      <c r="O41" s="23">
        <f t="shared" si="7"/>
        <v>11720.06172839506</v>
      </c>
      <c r="P41" s="23">
        <f t="shared" si="7"/>
        <v>11208.087367178276</v>
      </c>
      <c r="Q41" s="23">
        <f t="shared" si="7"/>
        <v>10824.686431014821</v>
      </c>
      <c r="R41" s="23">
        <f t="shared" si="7"/>
        <v>9736.6666666666661</v>
      </c>
      <c r="S41" s="23">
        <f t="shared" si="7"/>
        <v>8872.196261682242</v>
      </c>
    </row>
    <row r="42" spans="2:19" x14ac:dyDescent="0.25">
      <c r="B42" s="20" t="s">
        <v>39</v>
      </c>
      <c r="C42" s="24">
        <v>330200000</v>
      </c>
      <c r="D42" s="25">
        <f>$C$19/H30</f>
        <v>127000</v>
      </c>
      <c r="E42" s="25">
        <f t="shared" ref="E42:S42" si="8">$C$19/I30</f>
        <v>84666.666666666672</v>
      </c>
      <c r="F42" s="25">
        <f t="shared" si="8"/>
        <v>78619.047619047618</v>
      </c>
      <c r="G42" s="25">
        <f t="shared" si="8"/>
        <v>40765.432098765436</v>
      </c>
      <c r="H42" s="25">
        <f t="shared" si="8"/>
        <v>26416</v>
      </c>
      <c r="I42" s="25">
        <f t="shared" si="8"/>
        <v>21867.549668874173</v>
      </c>
      <c r="J42" s="25">
        <f t="shared" si="8"/>
        <v>16676.767676767678</v>
      </c>
      <c r="K42" s="25">
        <f t="shared" si="8"/>
        <v>15686.46080760095</v>
      </c>
      <c r="L42" s="25">
        <f t="shared" si="8"/>
        <v>14111.111111111111</v>
      </c>
      <c r="M42" s="25">
        <f t="shared" si="8"/>
        <v>12483.931947069943</v>
      </c>
      <c r="N42" s="25">
        <f t="shared" si="8"/>
        <v>9740.4129793510328</v>
      </c>
      <c r="O42" s="25">
        <f t="shared" si="8"/>
        <v>8153.0864197530864</v>
      </c>
      <c r="P42" s="25">
        <f t="shared" si="8"/>
        <v>7796.9303423848878</v>
      </c>
      <c r="Q42" s="25">
        <f t="shared" si="8"/>
        <v>7530.2166476624861</v>
      </c>
      <c r="R42" s="25">
        <f t="shared" si="8"/>
        <v>6773.333333333333</v>
      </c>
      <c r="S42" s="25">
        <f t="shared" si="8"/>
        <v>6171.9626168224295</v>
      </c>
    </row>
    <row r="43" spans="2:19" x14ac:dyDescent="0.25">
      <c r="B43" s="16" t="s">
        <v>31</v>
      </c>
      <c r="C43" s="18">
        <v>247650000</v>
      </c>
      <c r="D43" s="23">
        <f>$C$20/H30</f>
        <v>95250</v>
      </c>
      <c r="E43" s="23">
        <f t="shared" ref="E43:S43" si="9">$C$20/I30</f>
        <v>63500</v>
      </c>
      <c r="F43" s="23">
        <f t="shared" si="9"/>
        <v>58964.285714285717</v>
      </c>
      <c r="G43" s="23">
        <f t="shared" si="9"/>
        <v>30574.074074074073</v>
      </c>
      <c r="H43" s="23">
        <f t="shared" si="9"/>
        <v>19812</v>
      </c>
      <c r="I43" s="23">
        <f t="shared" si="9"/>
        <v>16400.662251655631</v>
      </c>
      <c r="J43" s="23">
        <f t="shared" si="9"/>
        <v>12507.575757575758</v>
      </c>
      <c r="K43" s="23">
        <f t="shared" si="9"/>
        <v>11764.845605700713</v>
      </c>
      <c r="L43" s="23">
        <f t="shared" si="9"/>
        <v>10583.333333333334</v>
      </c>
      <c r="M43" s="23">
        <f t="shared" si="9"/>
        <v>9362.9489603024576</v>
      </c>
      <c r="N43" s="23">
        <f t="shared" si="9"/>
        <v>7305.3097345132746</v>
      </c>
      <c r="O43" s="23">
        <f t="shared" si="9"/>
        <v>6114.8148148148148</v>
      </c>
      <c r="P43" s="23">
        <f t="shared" si="9"/>
        <v>5847.6977567886661</v>
      </c>
      <c r="Q43" s="23">
        <f t="shared" si="9"/>
        <v>5647.6624857468641</v>
      </c>
      <c r="R43" s="23">
        <f t="shared" si="9"/>
        <v>5080</v>
      </c>
      <c r="S43" s="23">
        <f t="shared" si="9"/>
        <v>4628.9719626168226</v>
      </c>
    </row>
    <row r="44" spans="2:19" x14ac:dyDescent="0.25">
      <c r="B44" s="20" t="s">
        <v>40</v>
      </c>
      <c r="C44" s="24">
        <v>184189687.5</v>
      </c>
      <c r="D44" s="25">
        <f>$C$21/H30</f>
        <v>70842.1875</v>
      </c>
      <c r="E44" s="25">
        <f t="shared" ref="E44:S44" si="10">$C$21/I30</f>
        <v>47228.125</v>
      </c>
      <c r="F44" s="25">
        <f t="shared" si="10"/>
        <v>43854.6875</v>
      </c>
      <c r="G44" s="25">
        <f t="shared" si="10"/>
        <v>22739.467592592591</v>
      </c>
      <c r="H44" s="25">
        <f t="shared" si="10"/>
        <v>14735.174999999999</v>
      </c>
      <c r="I44" s="25">
        <f t="shared" si="10"/>
        <v>12197.992549668874</v>
      </c>
      <c r="J44" s="25">
        <f t="shared" si="10"/>
        <v>9302.50946969697</v>
      </c>
      <c r="K44" s="25">
        <f t="shared" si="10"/>
        <v>8750.1039192399057</v>
      </c>
      <c r="L44" s="25">
        <f t="shared" si="10"/>
        <v>7871.354166666667</v>
      </c>
      <c r="M44" s="25">
        <f t="shared" si="10"/>
        <v>6963.6932892249524</v>
      </c>
      <c r="N44" s="25">
        <f t="shared" si="10"/>
        <v>5433.3241150442482</v>
      </c>
      <c r="O44" s="25">
        <f t="shared" si="10"/>
        <v>4547.8935185185182</v>
      </c>
      <c r="P44" s="25">
        <f t="shared" si="10"/>
        <v>4349.2252066115707</v>
      </c>
      <c r="Q44" s="25">
        <f t="shared" si="10"/>
        <v>4200.4489737742306</v>
      </c>
      <c r="R44" s="25">
        <f t="shared" si="10"/>
        <v>3778.25</v>
      </c>
      <c r="S44" s="25">
        <f t="shared" si="10"/>
        <v>3442.7978971962616</v>
      </c>
    </row>
    <row r="45" spans="2:19" x14ac:dyDescent="0.25">
      <c r="B45" s="16" t="s">
        <v>41</v>
      </c>
      <c r="C45" s="18">
        <v>130016250</v>
      </c>
      <c r="D45" s="23">
        <f>$C$22/H30</f>
        <v>50006.25</v>
      </c>
      <c r="E45" s="23">
        <f t="shared" ref="E45:S45" si="11">$C$22/I30</f>
        <v>33337.5</v>
      </c>
      <c r="F45" s="23">
        <f t="shared" si="11"/>
        <v>30956.25</v>
      </c>
      <c r="G45" s="23">
        <f t="shared" si="11"/>
        <v>16051.388888888889</v>
      </c>
      <c r="H45" s="23">
        <f t="shared" si="11"/>
        <v>10401.299999999999</v>
      </c>
      <c r="I45" s="23">
        <f t="shared" si="11"/>
        <v>8610.3476821192053</v>
      </c>
      <c r="J45" s="23">
        <f t="shared" si="11"/>
        <v>6566.477272727273</v>
      </c>
      <c r="K45" s="23">
        <f t="shared" si="11"/>
        <v>6176.5439429928738</v>
      </c>
      <c r="L45" s="23">
        <f t="shared" si="11"/>
        <v>5556.25</v>
      </c>
      <c r="M45" s="23">
        <f t="shared" si="11"/>
        <v>4915.5482041587902</v>
      </c>
      <c r="N45" s="23">
        <f t="shared" si="11"/>
        <v>3835.287610619469</v>
      </c>
      <c r="O45" s="23">
        <f t="shared" si="11"/>
        <v>3210.2777777777778</v>
      </c>
      <c r="P45" s="23">
        <f t="shared" si="11"/>
        <v>3070.0413223140495</v>
      </c>
      <c r="Q45" s="23">
        <f t="shared" si="11"/>
        <v>2965.0228050171036</v>
      </c>
      <c r="R45" s="23">
        <f t="shared" si="11"/>
        <v>2667</v>
      </c>
      <c r="S45" s="23">
        <f t="shared" si="11"/>
        <v>2430.2102803738317</v>
      </c>
    </row>
    <row r="46" spans="2:19" x14ac:dyDescent="0.25">
      <c r="B46" s="20" t="s">
        <v>42</v>
      </c>
      <c r="C46" s="24">
        <v>92868750</v>
      </c>
      <c r="D46" s="25">
        <f>$C$23/H30</f>
        <v>35718.75</v>
      </c>
      <c r="E46" s="25">
        <f t="shared" ref="E46:S46" si="12">$C$23/I30</f>
        <v>23812.5</v>
      </c>
      <c r="F46" s="25">
        <f t="shared" si="12"/>
        <v>22111.607142857141</v>
      </c>
      <c r="G46" s="25">
        <f t="shared" si="12"/>
        <v>11465.277777777777</v>
      </c>
      <c r="H46" s="25">
        <f t="shared" si="12"/>
        <v>7429.5</v>
      </c>
      <c r="I46" s="25">
        <f t="shared" si="12"/>
        <v>6150.2483443708607</v>
      </c>
      <c r="J46" s="25">
        <f t="shared" si="12"/>
        <v>4690.340909090909</v>
      </c>
      <c r="K46" s="25">
        <f t="shared" si="12"/>
        <v>4411.8171021377675</v>
      </c>
      <c r="L46" s="25">
        <f t="shared" si="12"/>
        <v>3968.75</v>
      </c>
      <c r="M46" s="25">
        <f t="shared" si="12"/>
        <v>3511.1058601134214</v>
      </c>
      <c r="N46" s="25">
        <f t="shared" si="12"/>
        <v>2739.4911504424781</v>
      </c>
      <c r="O46" s="25">
        <f t="shared" si="12"/>
        <v>2293.0555555555557</v>
      </c>
      <c r="P46" s="25">
        <f t="shared" si="12"/>
        <v>2192.8866587957496</v>
      </c>
      <c r="Q46" s="25">
        <f t="shared" si="12"/>
        <v>2117.8734321550742</v>
      </c>
      <c r="R46" s="25">
        <f t="shared" si="12"/>
        <v>1905</v>
      </c>
      <c r="S46" s="25">
        <f t="shared" si="12"/>
        <v>1735.8644859813085</v>
      </c>
    </row>
    <row r="47" spans="2:19" x14ac:dyDescent="0.25">
      <c r="B47" s="16" t="s">
        <v>43</v>
      </c>
      <c r="C47" s="18">
        <v>44223214.285714284</v>
      </c>
      <c r="D47" s="23">
        <f>$C$24/H30</f>
        <v>17008.928571428569</v>
      </c>
      <c r="E47" s="23">
        <f t="shared" ref="E47:S47" si="13">$C$24/I30</f>
        <v>11339.285714285714</v>
      </c>
      <c r="F47" s="23">
        <f t="shared" si="13"/>
        <v>10529.336734693878</v>
      </c>
      <c r="G47" s="23">
        <f t="shared" si="13"/>
        <v>5459.6560846560842</v>
      </c>
      <c r="H47" s="23">
        <f t="shared" si="13"/>
        <v>3537.8571428571427</v>
      </c>
      <c r="I47" s="23">
        <f t="shared" si="13"/>
        <v>2928.6896877956478</v>
      </c>
      <c r="J47" s="23">
        <f t="shared" si="13"/>
        <v>2233.4956709956709</v>
      </c>
      <c r="K47" s="23">
        <f t="shared" si="13"/>
        <v>2100.8652867322699</v>
      </c>
      <c r="L47" s="23">
        <f t="shared" si="13"/>
        <v>1889.8809523809523</v>
      </c>
      <c r="M47" s="23">
        <f t="shared" si="13"/>
        <v>1671.9551714825816</v>
      </c>
      <c r="N47" s="23">
        <f t="shared" si="13"/>
        <v>1304.519595448799</v>
      </c>
      <c r="O47" s="23">
        <f t="shared" si="13"/>
        <v>1091.9312169312168</v>
      </c>
      <c r="P47" s="23">
        <f t="shared" si="13"/>
        <v>1044.2317422836902</v>
      </c>
      <c r="Q47" s="23">
        <f t="shared" si="13"/>
        <v>1008.5111581690828</v>
      </c>
      <c r="R47" s="23">
        <f t="shared" si="13"/>
        <v>907.14285714285711</v>
      </c>
      <c r="S47" s="23">
        <f t="shared" si="13"/>
        <v>826.60213618157536</v>
      </c>
    </row>
  </sheetData>
  <sheetProtection algorithmName="SHA-512" hashValue="S/mpMg7obbSvRZpokcyXIeCHxfmtdPsNhFvxbE4ifb4mRqTfD5lgtv7Nuopv1haISyskT5jYk4ZVJdIv/PRn6Q==" saltValue="+gj4XljTvtRFDc8loWORFg==" spinCount="100000" sheet="1" objects="1" scenarios="1"/>
  <mergeCells count="41">
    <mergeCell ref="C32:C33"/>
    <mergeCell ref="A1:P1"/>
    <mergeCell ref="A2:D2"/>
    <mergeCell ref="E2:F2"/>
    <mergeCell ref="K4:L4"/>
    <mergeCell ref="K5:L5"/>
    <mergeCell ref="A3:D3"/>
    <mergeCell ref="E3:F3"/>
    <mergeCell ref="G3:H3"/>
    <mergeCell ref="K3:L3"/>
    <mergeCell ref="I3:J3"/>
    <mergeCell ref="A4:D4"/>
    <mergeCell ref="E4:F4"/>
    <mergeCell ref="G4:H4"/>
    <mergeCell ref="A6:D6"/>
    <mergeCell ref="A7:D7"/>
    <mergeCell ref="E7:F7"/>
    <mergeCell ref="I4:J4"/>
    <mergeCell ref="A5:D5"/>
    <mergeCell ref="E5:F5"/>
    <mergeCell ref="I5:J5"/>
    <mergeCell ref="G5:H5"/>
    <mergeCell ref="A9:P9"/>
    <mergeCell ref="E10:T10"/>
    <mergeCell ref="E11:E12"/>
    <mergeCell ref="F11:F12"/>
    <mergeCell ref="A8:D8"/>
    <mergeCell ref="E8:F8"/>
    <mergeCell ref="G2:P2"/>
    <mergeCell ref="G7:H7"/>
    <mergeCell ref="E6:F6"/>
    <mergeCell ref="G6:P6"/>
    <mergeCell ref="M3:N3"/>
    <mergeCell ref="M4:N4"/>
    <mergeCell ref="M5:N5"/>
    <mergeCell ref="O3:P3"/>
    <mergeCell ref="O4:P4"/>
    <mergeCell ref="O5:P5"/>
    <mergeCell ref="I7:L7"/>
    <mergeCell ref="M7:N7"/>
    <mergeCell ref="O7:P7"/>
  </mergeCells>
  <dataValidations count="2">
    <dataValidation type="list" allowBlank="1" showInputMessage="1" showErrorMessage="1" sqref="E7:F7" xr:uid="{00000000-0002-0000-0000-000000000000}">
      <formula1>$B$11:$B$24</formula1>
    </dataValidation>
    <dataValidation type="list" allowBlank="1" showInputMessage="1" showErrorMessage="1" sqref="E3:P3" xr:uid="{00000000-0002-0000-0000-000002000000}">
      <formula1>$H$12:$W$12</formula1>
    </dataValidation>
  </dataValidations>
  <pageMargins left="0.7" right="0.7" top="0.75" bottom="0.75" header="0.3" footer="0.3"/>
  <pageSetup paperSize="9" orientation="portrait"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Company>Cevre ve Sehircilik Bakanligi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Dogukan Aras</dc:creator>
  <cp:lastModifiedBy>Dogukan Aras</cp:lastModifiedBy>
  <dcterms:created xsi:type="dcterms:W3CDTF">2024-08-07T11:46:57Z</dcterms:created>
  <dcterms:modified xsi:type="dcterms:W3CDTF">2026-02-09T10:05:02Z</dcterms:modified>
</cp:coreProperties>
</file>