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ksel.kaya\Desktop\"/>
    </mc:Choice>
  </mc:AlternateContent>
  <bookViews>
    <workbookView xWindow="0" yWindow="0" windowWidth="10890" windowHeight="7365" activeTab="5"/>
  </bookViews>
  <sheets>
    <sheet name="2020 YILI" sheetId="1" r:id="rId1"/>
    <sheet name="2021 YILI" sheetId="2" r:id="rId2"/>
    <sheet name="2022 YILI" sheetId="3" r:id="rId3"/>
    <sheet name="2022-2 YILI" sheetId="4" r:id="rId4"/>
    <sheet name="2022-3" sheetId="5" r:id="rId5"/>
    <sheet name="2023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7" l="1"/>
  <c r="K74" i="7" s="1"/>
  <c r="L74" i="7" s="1"/>
  <c r="E74" i="7"/>
  <c r="F74" i="7" s="1"/>
  <c r="G74" i="7" s="1"/>
  <c r="O54" i="7"/>
  <c r="P54" i="7" s="1"/>
  <c r="J45" i="7"/>
  <c r="J44" i="7"/>
  <c r="J43" i="7"/>
  <c r="O40" i="7"/>
  <c r="G40" i="7"/>
  <c r="J41" i="7" s="1"/>
  <c r="E40" i="7"/>
  <c r="E37" i="7"/>
  <c r="G37" i="7" s="1"/>
  <c r="O34" i="7"/>
  <c r="G34" i="7"/>
  <c r="J35" i="7" s="1"/>
  <c r="E34" i="7"/>
  <c r="E31" i="7"/>
  <c r="G31" i="7" s="1"/>
  <c r="E28" i="7"/>
  <c r="G28" i="7" s="1"/>
  <c r="E25" i="7"/>
  <c r="O25" i="7" s="1"/>
  <c r="E22" i="7"/>
  <c r="G22" i="7" s="1"/>
  <c r="E19" i="7"/>
  <c r="O19" i="7" s="1"/>
  <c r="E16" i="7"/>
  <c r="O16" i="7" s="1"/>
  <c r="E13" i="7"/>
  <c r="N13" i="7" s="1"/>
  <c r="N10" i="7"/>
  <c r="E10" i="7"/>
  <c r="G10" i="7" s="1"/>
  <c r="N7" i="7"/>
  <c r="E7" i="7"/>
  <c r="O7" i="7" s="1"/>
  <c r="A7" i="7"/>
  <c r="O4" i="7"/>
  <c r="E4" i="7"/>
  <c r="N4" i="7" s="1"/>
  <c r="O37" i="7" l="1"/>
  <c r="O31" i="7"/>
  <c r="N22" i="7"/>
  <c r="G19" i="7"/>
  <c r="N19" i="7"/>
  <c r="G16" i="7"/>
  <c r="J17" i="7" s="1"/>
  <c r="G7" i="7"/>
  <c r="J29" i="7"/>
  <c r="J30" i="7"/>
  <c r="J28" i="7"/>
  <c r="J24" i="7"/>
  <c r="J22" i="7"/>
  <c r="J23" i="7"/>
  <c r="J31" i="7"/>
  <c r="J33" i="7"/>
  <c r="J32" i="7"/>
  <c r="J37" i="7"/>
  <c r="J39" i="7"/>
  <c r="J38" i="7"/>
  <c r="J12" i="7"/>
  <c r="J10" i="7"/>
  <c r="J11" i="7"/>
  <c r="O10" i="7"/>
  <c r="G25" i="7"/>
  <c r="J36" i="7"/>
  <c r="J42" i="7"/>
  <c r="G13" i="7"/>
  <c r="O22" i="7"/>
  <c r="N16" i="7"/>
  <c r="N28" i="7"/>
  <c r="J34" i="7"/>
  <c r="J40" i="7"/>
  <c r="O13" i="7"/>
  <c r="N25" i="7"/>
  <c r="O28" i="7"/>
  <c r="J20" i="7" l="1"/>
  <c r="J19" i="7"/>
  <c r="J21" i="7"/>
  <c r="J18" i="7"/>
  <c r="J16" i="7"/>
  <c r="J8" i="7"/>
  <c r="J9" i="7"/>
  <c r="J7" i="7"/>
  <c r="J27" i="7"/>
  <c r="J25" i="7"/>
  <c r="J26" i="7"/>
  <c r="J15" i="7"/>
  <c r="J13" i="7"/>
  <c r="J14" i="7"/>
  <c r="J74" i="5"/>
  <c r="K74" i="5" s="1"/>
  <c r="L74" i="5" s="1"/>
  <c r="E74" i="5"/>
  <c r="F74" i="5" s="1"/>
  <c r="G74" i="5" s="1"/>
  <c r="O54" i="5"/>
  <c r="P54" i="5" s="1"/>
  <c r="J45" i="5"/>
  <c r="J44" i="5"/>
  <c r="J43" i="5"/>
  <c r="E40" i="5"/>
  <c r="O40" i="5" s="1"/>
  <c r="E37" i="5"/>
  <c r="O37" i="5" s="1"/>
  <c r="O34" i="5"/>
  <c r="G34" i="5"/>
  <c r="J35" i="5" s="1"/>
  <c r="E34" i="5"/>
  <c r="E31" i="5"/>
  <c r="O31" i="5" s="1"/>
  <c r="E28" i="5"/>
  <c r="G28" i="5" s="1"/>
  <c r="E25" i="5"/>
  <c r="O25" i="5" s="1"/>
  <c r="E22" i="5"/>
  <c r="G22" i="5" s="1"/>
  <c r="E19" i="5"/>
  <c r="O19" i="5" s="1"/>
  <c r="E16" i="5"/>
  <c r="N16" i="5" s="1"/>
  <c r="E13" i="5"/>
  <c r="G13" i="5" s="1"/>
  <c r="E10" i="5"/>
  <c r="G10" i="5" s="1"/>
  <c r="E7" i="5"/>
  <c r="O7" i="5" s="1"/>
  <c r="A7" i="5"/>
  <c r="E4" i="5"/>
  <c r="O4" i="5" s="1"/>
  <c r="N10" i="5" l="1"/>
  <c r="O10" i="5"/>
  <c r="G40" i="5"/>
  <c r="J41" i="5" s="1"/>
  <c r="G37" i="5"/>
  <c r="J37" i="5" s="1"/>
  <c r="G31" i="5"/>
  <c r="J31" i="5" s="1"/>
  <c r="N22" i="5"/>
  <c r="G19" i="5"/>
  <c r="J21" i="5" s="1"/>
  <c r="N19" i="5"/>
  <c r="N13" i="5"/>
  <c r="G7" i="5"/>
  <c r="J9" i="5" s="1"/>
  <c r="N7" i="5"/>
  <c r="N4" i="5"/>
  <c r="J15" i="5"/>
  <c r="J13" i="5"/>
  <c r="J14" i="5"/>
  <c r="J11" i="5"/>
  <c r="J12" i="5"/>
  <c r="J10" i="5"/>
  <c r="J29" i="5"/>
  <c r="J30" i="5"/>
  <c r="J28" i="5"/>
  <c r="J23" i="5"/>
  <c r="J24" i="5"/>
  <c r="J22" i="5"/>
  <c r="O16" i="5"/>
  <c r="N25" i="5"/>
  <c r="O28" i="5"/>
  <c r="J39" i="5"/>
  <c r="O13" i="5"/>
  <c r="G16" i="5"/>
  <c r="O22" i="5"/>
  <c r="G25" i="5"/>
  <c r="J36" i="5"/>
  <c r="N28" i="5"/>
  <c r="J32" i="5"/>
  <c r="J34" i="5"/>
  <c r="O54" i="4"/>
  <c r="P54" i="4" s="1"/>
  <c r="J40" i="5" l="1"/>
  <c r="J42" i="5"/>
  <c r="J33" i="5"/>
  <c r="J38" i="5"/>
  <c r="J20" i="5"/>
  <c r="J19" i="5"/>
  <c r="J7" i="5"/>
  <c r="J8" i="5"/>
  <c r="J27" i="5"/>
  <c r="J25" i="5"/>
  <c r="J26" i="5"/>
  <c r="J18" i="5"/>
  <c r="J16" i="5"/>
  <c r="J17" i="5"/>
  <c r="J7" i="4"/>
  <c r="K74" i="4"/>
  <c r="L74" i="4" s="1"/>
  <c r="J74" i="4"/>
  <c r="E74" i="4"/>
  <c r="F74" i="4" s="1"/>
  <c r="G74" i="4" s="1"/>
  <c r="J45" i="4"/>
  <c r="J44" i="4"/>
  <c r="J43" i="4"/>
  <c r="E40" i="4"/>
  <c r="G40" i="4" s="1"/>
  <c r="E37" i="4"/>
  <c r="O37" i="4" s="1"/>
  <c r="E34" i="4"/>
  <c r="G34" i="4" s="1"/>
  <c r="E31" i="4"/>
  <c r="O31" i="4" s="1"/>
  <c r="E28" i="4"/>
  <c r="G28" i="4" s="1"/>
  <c r="E25" i="4"/>
  <c r="G25" i="4" s="1"/>
  <c r="N22" i="4"/>
  <c r="E22" i="4"/>
  <c r="O22" i="4" s="1"/>
  <c r="E19" i="4"/>
  <c r="N19" i="4" s="1"/>
  <c r="N16" i="4"/>
  <c r="E16" i="4"/>
  <c r="O16" i="4" s="1"/>
  <c r="E13" i="4"/>
  <c r="G13" i="4" s="1"/>
  <c r="E10" i="4"/>
  <c r="O10" i="4" s="1"/>
  <c r="E7" i="4"/>
  <c r="N7" i="4" s="1"/>
  <c r="A7" i="4"/>
  <c r="E4" i="4"/>
  <c r="O4" i="4" s="1"/>
  <c r="N28" i="4" l="1"/>
  <c r="G22" i="4"/>
  <c r="J24" i="4" s="1"/>
  <c r="G16" i="4"/>
  <c r="J18" i="4" s="1"/>
  <c r="G10" i="4"/>
  <c r="J11" i="4" s="1"/>
  <c r="N10" i="4"/>
  <c r="J30" i="4"/>
  <c r="J28" i="4"/>
  <c r="J29" i="4"/>
  <c r="J40" i="4"/>
  <c r="J42" i="4"/>
  <c r="J41" i="4"/>
  <c r="J14" i="4"/>
  <c r="J15" i="4"/>
  <c r="J13" i="4"/>
  <c r="J26" i="4"/>
  <c r="J27" i="4"/>
  <c r="J25" i="4"/>
  <c r="J34" i="4"/>
  <c r="J36" i="4"/>
  <c r="J35" i="4"/>
  <c r="N4" i="4"/>
  <c r="G7" i="4"/>
  <c r="N13" i="4"/>
  <c r="G19" i="4"/>
  <c r="J22" i="4"/>
  <c r="N25" i="4"/>
  <c r="O28" i="4"/>
  <c r="G31" i="4"/>
  <c r="O34" i="4"/>
  <c r="G37" i="4"/>
  <c r="O40" i="4"/>
  <c r="O19" i="4"/>
  <c r="O13" i="4"/>
  <c r="J17" i="4"/>
  <c r="O25" i="4"/>
  <c r="O7" i="4"/>
  <c r="G31" i="3"/>
  <c r="G28" i="1"/>
  <c r="J23" i="4" l="1"/>
  <c r="J16" i="4"/>
  <c r="J10" i="4"/>
  <c r="J12" i="4"/>
  <c r="J32" i="4"/>
  <c r="J31" i="4"/>
  <c r="J33" i="4"/>
  <c r="J21" i="4"/>
  <c r="J19" i="4"/>
  <c r="J20" i="4"/>
  <c r="J9" i="4"/>
  <c r="J8" i="4"/>
  <c r="J38" i="4"/>
  <c r="J37" i="4"/>
  <c r="J39" i="4"/>
  <c r="O40" i="3"/>
  <c r="O31" i="3"/>
  <c r="G28" i="3" l="1"/>
  <c r="E28" i="3"/>
  <c r="O4" i="3" l="1"/>
  <c r="O7" i="3"/>
  <c r="O19" i="3"/>
  <c r="O25" i="3"/>
  <c r="J74" i="3"/>
  <c r="K74" i="3" s="1"/>
  <c r="L74" i="3" s="1"/>
  <c r="E74" i="3"/>
  <c r="F74" i="3" s="1"/>
  <c r="G74" i="3" s="1"/>
  <c r="J45" i="3"/>
  <c r="J44" i="3"/>
  <c r="J43" i="3"/>
  <c r="E40" i="3"/>
  <c r="E37" i="3"/>
  <c r="O37" i="3" s="1"/>
  <c r="E34" i="3"/>
  <c r="G34" i="3" s="1"/>
  <c r="J34" i="3" s="1"/>
  <c r="E31" i="3"/>
  <c r="N28" i="3"/>
  <c r="E25" i="3"/>
  <c r="G25" i="3" s="1"/>
  <c r="E22" i="3"/>
  <c r="G22" i="3" s="1"/>
  <c r="E19" i="3"/>
  <c r="G19" i="3" s="1"/>
  <c r="J21" i="3" s="1"/>
  <c r="E16" i="3"/>
  <c r="N16" i="3" s="1"/>
  <c r="E13" i="3"/>
  <c r="N13" i="3" s="1"/>
  <c r="E10" i="3"/>
  <c r="G10" i="3" s="1"/>
  <c r="E7" i="3"/>
  <c r="N7" i="3" s="1"/>
  <c r="A7" i="3"/>
  <c r="E4" i="3"/>
  <c r="N4" i="3" s="1"/>
  <c r="O34" i="3" l="1"/>
  <c r="O13" i="3"/>
  <c r="N25" i="3"/>
  <c r="N19" i="3"/>
  <c r="O28" i="3"/>
  <c r="O22" i="3"/>
  <c r="O16" i="3"/>
  <c r="O10" i="3"/>
  <c r="N22" i="3"/>
  <c r="N10" i="3"/>
  <c r="G13" i="3"/>
  <c r="J15" i="3" s="1"/>
  <c r="G7" i="3"/>
  <c r="J8" i="3" s="1"/>
  <c r="G37" i="3"/>
  <c r="J38" i="3" s="1"/>
  <c r="J32" i="3"/>
  <c r="G40" i="3"/>
  <c r="J40" i="3" s="1"/>
  <c r="J11" i="3"/>
  <c r="J12" i="3"/>
  <c r="J10" i="3"/>
  <c r="J27" i="3"/>
  <c r="J25" i="3"/>
  <c r="J26" i="3"/>
  <c r="J23" i="3"/>
  <c r="J24" i="3"/>
  <c r="J22" i="3"/>
  <c r="J20" i="3"/>
  <c r="G16" i="3"/>
  <c r="J19" i="3"/>
  <c r="J35" i="3"/>
  <c r="J36" i="3"/>
  <c r="E4" i="2"/>
  <c r="N4" i="2"/>
  <c r="N7" i="2"/>
  <c r="N10" i="2"/>
  <c r="N13" i="2"/>
  <c r="N16" i="2"/>
  <c r="N19" i="2"/>
  <c r="N22" i="2"/>
  <c r="N28" i="2"/>
  <c r="N25" i="2"/>
  <c r="G28" i="2"/>
  <c r="J39" i="3" l="1"/>
  <c r="J14" i="3"/>
  <c r="J13" i="3"/>
  <c r="J37" i="3"/>
  <c r="J7" i="3"/>
  <c r="J9" i="3"/>
  <c r="J31" i="3"/>
  <c r="J42" i="3"/>
  <c r="J41" i="3"/>
  <c r="J33" i="3"/>
  <c r="J30" i="3"/>
  <c r="J28" i="3"/>
  <c r="J29" i="3"/>
  <c r="J18" i="3"/>
  <c r="J16" i="3"/>
  <c r="J17" i="3"/>
  <c r="G52" i="2"/>
  <c r="J28" i="2" l="1"/>
  <c r="E40" i="2" l="1"/>
  <c r="O40" i="2" l="1"/>
  <c r="E7" i="2"/>
  <c r="O7" i="2" l="1"/>
  <c r="J43" i="2"/>
  <c r="E28" i="2"/>
  <c r="G40" i="2"/>
  <c r="O28" i="2" l="1"/>
  <c r="J52" i="2"/>
  <c r="K52" i="2" s="1"/>
  <c r="L52" i="2" s="1"/>
  <c r="E52" i="2"/>
  <c r="F52" i="2" s="1"/>
  <c r="J45" i="2"/>
  <c r="J44" i="2"/>
  <c r="E37" i="2"/>
  <c r="E34" i="2"/>
  <c r="E31" i="2"/>
  <c r="E25" i="2"/>
  <c r="E22" i="2"/>
  <c r="E19" i="2"/>
  <c r="E16" i="2"/>
  <c r="E13" i="2"/>
  <c r="E10" i="2"/>
  <c r="G7" i="2"/>
  <c r="J9" i="2" s="1"/>
  <c r="A7" i="2"/>
  <c r="G34" i="2" l="1"/>
  <c r="J36" i="2" s="1"/>
  <c r="O34" i="2"/>
  <c r="G25" i="2"/>
  <c r="J25" i="2" s="1"/>
  <c r="O25" i="2"/>
  <c r="G10" i="2"/>
  <c r="O10" i="2"/>
  <c r="G22" i="2"/>
  <c r="O22" i="2"/>
  <c r="G37" i="2"/>
  <c r="J38" i="2" s="1"/>
  <c r="O37" i="2"/>
  <c r="G16" i="2"/>
  <c r="O16" i="2"/>
  <c r="O4" i="2"/>
  <c r="G13" i="2"/>
  <c r="J15" i="2" s="1"/>
  <c r="O13" i="2"/>
  <c r="G19" i="2"/>
  <c r="J21" i="2" s="1"/>
  <c r="O19" i="2"/>
  <c r="G31" i="2"/>
  <c r="J33" i="2" s="1"/>
  <c r="O31" i="2"/>
  <c r="J30" i="2"/>
  <c r="J26" i="2"/>
  <c r="J16" i="2"/>
  <c r="J18" i="2"/>
  <c r="J17" i="2"/>
  <c r="J34" i="2"/>
  <c r="J39" i="2"/>
  <c r="J11" i="2"/>
  <c r="J10" i="2"/>
  <c r="J12" i="2"/>
  <c r="J42" i="2"/>
  <c r="J40" i="2"/>
  <c r="J41" i="2"/>
  <c r="J13" i="2"/>
  <c r="J14" i="2"/>
  <c r="J23" i="2"/>
  <c r="J22" i="2"/>
  <c r="J24" i="2"/>
  <c r="J7" i="2"/>
  <c r="J19" i="2"/>
  <c r="J27" i="2"/>
  <c r="J29" i="2"/>
  <c r="J31" i="2"/>
  <c r="J8" i="2"/>
  <c r="J20" i="2"/>
  <c r="J32" i="2"/>
  <c r="J43" i="1"/>
  <c r="J40" i="1"/>
  <c r="J35" i="2" l="1"/>
  <c r="J37" i="2"/>
  <c r="J52" i="1"/>
  <c r="K52" i="1" s="1"/>
  <c r="L52" i="1" s="1"/>
  <c r="F52" i="1"/>
  <c r="G52" i="1" s="1"/>
  <c r="E52" i="1"/>
  <c r="E40" i="1"/>
  <c r="G40" i="1" s="1"/>
  <c r="E34" i="1"/>
  <c r="G34" i="1" s="1"/>
  <c r="J36" i="1" s="1"/>
  <c r="E28" i="1"/>
  <c r="J23" i="1"/>
  <c r="E22" i="1"/>
  <c r="G22" i="1"/>
  <c r="J24" i="1" s="1"/>
  <c r="E16" i="1"/>
  <c r="G16" i="1" s="1"/>
  <c r="J16" i="1" s="1"/>
  <c r="J30" i="1" l="1"/>
  <c r="J29" i="1"/>
  <c r="J35" i="1"/>
  <c r="J34" i="1"/>
  <c r="J41" i="1"/>
  <c r="J42" i="1"/>
  <c r="J28" i="1"/>
  <c r="J22" i="1"/>
  <c r="J18" i="1"/>
  <c r="J17" i="1"/>
  <c r="E10" i="1"/>
  <c r="G10" i="1" s="1"/>
  <c r="J11" i="1" s="1"/>
  <c r="J12" i="1" l="1"/>
  <c r="J10" i="1"/>
  <c r="E37" i="1"/>
  <c r="E31" i="1"/>
  <c r="G31" i="1" s="1"/>
  <c r="E25" i="1"/>
  <c r="G25" i="1" s="1"/>
  <c r="E19" i="1"/>
  <c r="G19" i="1" s="1"/>
  <c r="E13" i="1"/>
  <c r="G13" i="1" s="1"/>
  <c r="J15" i="1" s="1"/>
  <c r="E7" i="1"/>
  <c r="G7" i="1" s="1"/>
  <c r="E4" i="1"/>
  <c r="A7" i="1"/>
  <c r="J8" i="1" l="1"/>
  <c r="J9" i="1"/>
  <c r="J7" i="1"/>
  <c r="G37" i="1"/>
  <c r="J37" i="1" s="1"/>
  <c r="J14" i="1"/>
  <c r="J13" i="1"/>
  <c r="J21" i="1"/>
  <c r="J19" i="1"/>
  <c r="J20" i="1"/>
  <c r="J33" i="1"/>
  <c r="J32" i="1"/>
  <c r="J31" i="1"/>
  <c r="J26" i="1"/>
  <c r="J27" i="1"/>
  <c r="J25" i="1"/>
  <c r="J39" i="1" l="1"/>
  <c r="J45" i="1"/>
  <c r="J44" i="1"/>
  <c r="J38" i="1"/>
</calcChain>
</file>

<file path=xl/sharedStrings.xml><?xml version="1.0" encoding="utf-8"?>
<sst xmlns="http://schemas.openxmlformats.org/spreadsheetml/2006/main" count="701" uniqueCount="120">
  <si>
    <t>GRUP</t>
  </si>
  <si>
    <t>SIRA
NO</t>
  </si>
  <si>
    <t>GRUBA GÖRE YAPILABİLECEK M2' LER</t>
  </si>
  <si>
    <t>İNCELEME ÜCRETİ</t>
  </si>
  <si>
    <t>BELGE ÜCRETİ</t>
  </si>
  <si>
    <t>A</t>
  </si>
  <si>
    <t>B</t>
  </si>
  <si>
    <t>C</t>
  </si>
  <si>
    <t>D</t>
  </si>
  <si>
    <t>E</t>
  </si>
  <si>
    <t>F</t>
  </si>
  <si>
    <t>G</t>
  </si>
  <si>
    <t>H</t>
  </si>
  <si>
    <t>ÜSTLENİLECEK İŞ TUTARI</t>
  </si>
  <si>
    <t>SINIRSIZ</t>
  </si>
  <si>
    <t>YAMBİS ÜCRETİ</t>
  </si>
  <si>
    <t>GEREKMEZ</t>
  </si>
  <si>
    <t>ÜSTLENECEK İŞ TUTARI ORANI</t>
  </si>
  <si>
    <t>İŞ DENEYİM</t>
  </si>
  <si>
    <t>HARÇLAR</t>
  </si>
  <si>
    <t>3-B  GRUP</t>
  </si>
  <si>
    <t>5-A  GRUP</t>
  </si>
  <si>
    <t>4-A  GRUP</t>
  </si>
  <si>
    <t>YAPIM GRUPLARI BİRİM FİYATI - 2020</t>
  </si>
  <si>
    <t>B1</t>
  </si>
  <si>
    <t>C1</t>
  </si>
  <si>
    <t>D1</t>
  </si>
  <si>
    <t>E1</t>
  </si>
  <si>
    <t>F1</t>
  </si>
  <si>
    <t>G1</t>
  </si>
  <si>
    <t>NOT:YAPI SINIR BEDELİ:Belge grubu tespitine esas olmak üzere, Bakanlıkça her yıl yayımlanan mimarlık ve mühendislik hizmet bedellerinin</t>
  </si>
  <si>
    <t>hesabına  esas yapı sınıflarından 3. ve 4. sınıf yapı gruplarının yaklaşık birim maliyetlerinin ortalamasının 45.000 katı</t>
  </si>
  <si>
    <t>(diploma için 250 katı) alonmak suretiyle elde edilen bedeli ifade eder.</t>
  </si>
  <si>
    <t>HESAP ŞEKLİ :</t>
  </si>
  <si>
    <t>(3. GRUP + 4. GRUP)5*45.000</t>
  </si>
  <si>
    <t>(3. GRUP + 4. GRUP)5*250 DİPLOMA İÇİN</t>
  </si>
  <si>
    <t>BEDEL DEĞERİNE ORANI</t>
  </si>
  <si>
    <t>TEK PROJEDE ÜSTLENEBİLECEĞİ İŞ MİKTARI (TL)-2020</t>
  </si>
  <si>
    <t>SAĞLAMASI GEREKEN İŞ DENEYİM TUTARI(TL)-2020</t>
  </si>
  <si>
    <t>YAPI SINIR BEDELİ (MİM.MÜH.HİZ.BED.(3+4)/5*45000)      71.500.000</t>
  </si>
  <si>
    <t>TEK PROJEDE ÜSTLENEBİLECEĞİ İŞ MİKTARI (TL)-2021 YILI</t>
  </si>
  <si>
    <t>YAPIM GRUPLARI BİRİM FİYATI - 2021 YILI</t>
  </si>
  <si>
    <t>MÜTEAHHİTLİK BELGESİ TABLOSU ( 2021 YILI )</t>
  </si>
  <si>
    <t>MÜTEAHHİTLİK BELGESİ TABLOSU ( 2020 YILI )</t>
  </si>
  <si>
    <t>MYK İŞ GÜCÜ</t>
  </si>
  <si>
    <t>TEKNİK İŞ GÜCÜ</t>
  </si>
  <si>
    <t>şart aranmaz</t>
  </si>
  <si>
    <t>EKONOMİK VE MALİ YETERLİLİK</t>
  </si>
  <si>
    <t>Cari Oran (Dönen Varlıklar/Kısa Vadeli borçlar)&gt; 0,50</t>
  </si>
  <si>
    <t>Öz kaynak oranı (Öz kaynaklar / Toplam Aktif) &gt; 0,10</t>
  </si>
  <si>
    <t>(Öz Kaynaklar) / (Toplam Aktifler - Yıllara Yaygın İnşaat Maliyetleri)</t>
  </si>
  <si>
    <t>(Dönen Varlıklar - Yıllara Yaygın İnşaat Maliyrtleri) / (Kısa vadeli borçlar - Yıllara Yaygın İnşaat Hakediş Gelirleri)</t>
  </si>
  <si>
    <t>Cari oran ve öz kaynak oranı kriterlerini bir önceki yılda sağlayamayanlar, son 3 yıla kadarki yılların belgelerini sunabilirler.Bu takdirde, belgeleri sunulan yılların parasal tutarlarının ortalaması üzerinden kriterlerin sağlanıp sağlanmadığına bakılır.</t>
  </si>
  <si>
    <t>CİRO</t>
  </si>
  <si>
    <t>Bu kriteri başvurun yapıldığı yıldan önceki yıl için sağlayamayanlar, başvurunun yapıldığı yıldan önceki yıldan başlamak üzere birbirini takip eden son 6 yıla kadarki belgelerini sunabilirler. Bu takdirde, belgeleri sunulan yılların parasal tutarlarının ortalaması üzerinden kriterin sağlanıp sağlanmadığınna bakılır.</t>
  </si>
  <si>
    <t>Sadece yapım işlerine ait ciro sunanların, başvuru yapılan yıldan önceki son üç yıl içerisinde herhangi bir yılda bu fıkrada belirtilen iş hacminin % 80' ini sağlamaları yeterlidir.</t>
  </si>
  <si>
    <t>(diploma için 250 katı) alınmak suretiyle elde edilen bedeli ifade eder.</t>
  </si>
  <si>
    <t>ASGARİ BANKA REFARANSI (sağlaması gereken iş deneyiminin % 5' i  alınır)</t>
  </si>
  <si>
    <t xml:space="preserve">NOT: Yapı Müt.sınıflandırılması ve kayıtlarının tutulması hakkındaki yönetmeliğin 14. Maddesinin 3. fıktasının sonunda: </t>
  </si>
  <si>
    <t>c) H gurubundakiler, yapı yaklaşık maliyeti, G1 belge grubunun gerektirdiği asgari iş deneyim tutarının 5/6' sını geçmeyen yapım işlerini üstlenebilirler</t>
  </si>
  <si>
    <t>(G1) 4.437.000/6*5=3.697.500 TL.</t>
  </si>
  <si>
    <t>YAPI SINIR BEDELİ (MİM.MÜH.HİZ.BED.(3+4)/5*  45000)      88.740.000</t>
  </si>
  <si>
    <r>
      <rPr>
        <b/>
        <sz val="12"/>
        <color theme="1"/>
        <rFont val="Calibri"/>
        <family val="2"/>
        <charset val="162"/>
        <scheme val="minor"/>
      </rPr>
      <t>hesabına  esas yapı sınıflarından</t>
    </r>
    <r>
      <rPr>
        <sz val="12"/>
        <color theme="1"/>
        <rFont val="Calibri"/>
        <family val="2"/>
        <charset val="162"/>
        <scheme val="minor"/>
      </rPr>
      <t xml:space="preserve"> 3. ve 4. sınıf yapı gruplarının yaklaşık birim maliyetlerinin ortalamasının 45.000 katı</t>
    </r>
  </si>
  <si>
    <r>
      <t>NOT:</t>
    </r>
    <r>
      <rPr>
        <b/>
        <sz val="12"/>
        <color theme="1"/>
        <rFont val="Calibri"/>
        <family val="2"/>
        <charset val="162"/>
        <scheme val="minor"/>
      </rPr>
      <t>YAPI SINIR BEDELİ:</t>
    </r>
    <r>
      <rPr>
        <sz val="12"/>
        <color theme="1"/>
        <rFont val="Calibri"/>
        <family val="2"/>
        <charset val="162"/>
        <scheme val="minor"/>
      </rPr>
      <t xml:space="preserve">Belge grubu tespitine esas olmak üzere, Bakanlıkça her yıl yayımlanan </t>
    </r>
    <r>
      <rPr>
        <b/>
        <sz val="12"/>
        <color theme="1"/>
        <rFont val="Calibri"/>
        <family val="2"/>
        <charset val="162"/>
        <scheme val="minor"/>
      </rPr>
      <t>mimarlık ve mühendislik hizmet bedellerinin</t>
    </r>
  </si>
  <si>
    <r>
      <t xml:space="preserve"> Sunulacak  iş hacmini gösteren belgelere göre, başvuru yapılan yıldan önceki yıla ait; başvuru sahibinin iş hacmini gösteren toplam cirosu veya bu Yönetmelik kapsamındaki işlerle ilgili cirosunun başvurulan yetki belgesi grubunda sunulması gereken </t>
    </r>
    <r>
      <rPr>
        <b/>
        <u/>
        <sz val="11"/>
        <color theme="1"/>
        <rFont val="Calibri"/>
        <family val="2"/>
        <charset val="162"/>
        <scheme val="minor"/>
      </rPr>
      <t>asgari iş deneyim tutarının</t>
    </r>
    <r>
      <rPr>
        <sz val="11"/>
        <color theme="1"/>
        <rFont val="Calibri"/>
        <family val="2"/>
        <charset val="162"/>
        <scheme val="minor"/>
      </rPr>
      <t xml:space="preserve"> </t>
    </r>
    <r>
      <rPr>
        <b/>
        <sz val="11"/>
        <color rgb="FFFF0000"/>
        <rFont val="Calibri"/>
        <family val="2"/>
        <charset val="162"/>
        <scheme val="minor"/>
      </rPr>
      <t>“E ve E1 grubu için % 10’undan; daha üst gruplar için % 15’inden” az olmaması gerekir. “Daha alt gruplar için ciro şartı aranmaz.”</t>
    </r>
  </si>
  <si>
    <r>
      <t>SAĞLAMASI GEREKEN</t>
    </r>
    <r>
      <rPr>
        <b/>
        <u/>
        <sz val="10"/>
        <color rgb="FFFF0000"/>
        <rFont val="Calibri"/>
        <family val="2"/>
        <charset val="162"/>
        <scheme val="minor"/>
      </rPr>
      <t xml:space="preserve"> ASGARİ İŞ DENEYİM TUTARI</t>
    </r>
    <r>
      <rPr>
        <b/>
        <sz val="10"/>
        <color rgb="FFFF0000"/>
        <rFont val="Calibri"/>
        <family val="2"/>
        <charset val="162"/>
        <scheme val="minor"/>
      </rPr>
      <t>(TL)-2021</t>
    </r>
  </si>
  <si>
    <r>
      <t xml:space="preserve">ASGARİ İŞ HACMİ CİRO  (sağlaması gereken </t>
    </r>
    <r>
      <rPr>
        <b/>
        <u/>
        <sz val="12"/>
        <color theme="1"/>
        <rFont val="Calibri"/>
        <family val="2"/>
        <charset val="162"/>
        <scheme val="minor"/>
      </rPr>
      <t>asgari iş deneyiminin</t>
    </r>
    <r>
      <rPr>
        <b/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sz val="11"/>
        <color theme="1"/>
        <rFont val="Calibri"/>
        <family val="2"/>
        <charset val="162"/>
        <scheme val="minor"/>
      </rPr>
      <t>E-E1 için %10,üst gruplar için %15, daha alt gruplar için istenmez)</t>
    </r>
  </si>
  <si>
    <t xml:space="preserve"> </t>
  </si>
  <si>
    <t>MÜTEAHHİTLİK BELGESİ TABLOSU ( 2022 YILI )</t>
  </si>
  <si>
    <t>Yıkım İşleri Müteahhidi Yetki Belge Numarası Kayıt İşlemleri Ücreti (Gerçek ve Tüzel Kişiler)</t>
  </si>
  <si>
    <t>Yıkım İşleri Müteahhidi Yetki Belgesi Grup Tayini / İtiraz / Yenileme / Aktivasyon Ücreti (Y3 grubu)</t>
  </si>
  <si>
    <t>Yıkım İşleri Müteahhidi Yetki Belgesi Grup Tayini / İtiraz / Yenileme / Aktivasyon Ücreti (Y2 grubu)</t>
  </si>
  <si>
    <t>Yıkım İşleri Müteahhidi Yetki Belgesi Grup Tayini / İtiraz / Yenileme / Aktivasyon Ücreti (Y1 grubu)</t>
  </si>
  <si>
    <t>Yıkım İşleri Müteahhidi Yetki Belgesi Grup Kayıt Ücreti ( Y3 )</t>
  </si>
  <si>
    <t>Yıkım İşleri Müteahhidi Yetki Belgesi Grup Kayıt Ücreti ( Y2 )</t>
  </si>
  <si>
    <t>Yıkım İşleri Müteahhidi Yetki Belgesi Grup Kayıt Ücreti ( Y1 )</t>
  </si>
  <si>
    <t>YIKIM MÜTEAHHİTLİĞİ (2022 YILI)</t>
  </si>
  <si>
    <t>HARÇLAR (2022)</t>
  </si>
  <si>
    <t>Yapı Müteahhidi Yetki belgesi Numarası Kayıt İşlemleri Ücreti (Gerçek ve Tüzel Kişiler)</t>
  </si>
  <si>
    <t>Geçici Yapı Müteahhidi Yetki Belgesi numarası kayıt işlemleri ücreti (Gerçek ve Tüzel Kişiler ile Entegre Niteliğinde olmayan Sera)</t>
  </si>
  <si>
    <t>Geçici Yapı Müteahhidi Yetki Belgesi numarası kayıt işlemleri ücreti (Yapı Kooperatifleri ve Ticari İşletmeler)</t>
  </si>
  <si>
    <r>
      <t>SAĞLAMASI GEREKEN</t>
    </r>
    <r>
      <rPr>
        <b/>
        <u/>
        <sz val="12"/>
        <color rgb="FFFF0000"/>
        <rFont val="Calibri"/>
        <family val="2"/>
        <charset val="162"/>
        <scheme val="minor"/>
      </rPr>
      <t xml:space="preserve"> ASGARİ İŞ DENEYİM TUTARI</t>
    </r>
    <r>
      <rPr>
        <b/>
        <sz val="12"/>
        <color rgb="FFFF0000"/>
        <rFont val="Calibri"/>
        <family val="2"/>
        <charset val="162"/>
        <scheme val="minor"/>
      </rPr>
      <t>(TL)-2022</t>
    </r>
  </si>
  <si>
    <t>(G1) 7.357.500/6*5=6.131.250 TL.</t>
  </si>
  <si>
    <t>TEK PROJEDE ÜSTLENEBİLECEĞİ İŞ MİKTARI (TL)-2022 YILI</t>
  </si>
  <si>
    <t>YAPI SINIR BEDELİ (MİM.MÜH.HİZ.BED.(3+4)/5*  45000)      147.150.000</t>
  </si>
  <si>
    <t>YAPIM GRUPLARI BİRİM FİYATI - 2022 YILI</t>
  </si>
  <si>
    <t xml:space="preserve">GEÇİCİ VE YAPI MÜTEAHHİDİ BELGE ÜCRETLERİ     </t>
  </si>
  <si>
    <t xml:space="preserve">MÜTEAHHİTLİK BELGESİ TABLOSU ( 2022/2 YILI ) </t>
  </si>
  <si>
    <r>
      <t>SAĞLAMASI GEREKEN</t>
    </r>
    <r>
      <rPr>
        <b/>
        <u/>
        <sz val="12"/>
        <color rgb="FFFF0000"/>
        <rFont val="Calibri"/>
        <family val="2"/>
        <charset val="162"/>
        <scheme val="minor"/>
      </rPr>
      <t xml:space="preserve"> ASGARİ İŞ DENEYİM TUTARI</t>
    </r>
    <r>
      <rPr>
        <b/>
        <sz val="12"/>
        <color rgb="FFFF0000"/>
        <rFont val="Calibri"/>
        <family val="2"/>
        <charset val="162"/>
        <scheme val="minor"/>
      </rPr>
      <t>(TL)-2022/2</t>
    </r>
  </si>
  <si>
    <t>(G1)10.516.500 /6*5=8.763.750 TL.</t>
  </si>
  <si>
    <t>YAPI SINIR BEDELİ (MİM.MÜH.HİZ.BED.(3+4)/5*  45000)      210.330.000</t>
  </si>
  <si>
    <t>(3. GRUP + 4. GRUP)/5</t>
  </si>
  <si>
    <t>4674 TL.*150000 M2=701.100.000 TL</t>
  </si>
  <si>
    <t>701.100.000/10000=70.110 TL</t>
  </si>
  <si>
    <t>70.110TL*35=2.453.850 TL.</t>
  </si>
  <si>
    <t>YIKIM MÜT. TEMİNAT HESABI(Y1)</t>
  </si>
  <si>
    <t xml:space="preserve">MÜTEAHHİTLİK BELGESİ TABLOSU ( 2022/3 YILI ) </t>
  </si>
  <si>
    <r>
      <t>SAĞLAMASI GEREKEN</t>
    </r>
    <r>
      <rPr>
        <b/>
        <u/>
        <sz val="12"/>
        <color rgb="FFFF0000"/>
        <rFont val="Calibri"/>
        <family val="2"/>
        <charset val="162"/>
        <scheme val="minor"/>
      </rPr>
      <t xml:space="preserve"> ASGARİ İŞ DENEYİM TUTARI</t>
    </r>
    <r>
      <rPr>
        <b/>
        <sz val="12"/>
        <color rgb="FFFF0000"/>
        <rFont val="Calibri"/>
        <family val="2"/>
        <charset val="162"/>
        <scheme val="minor"/>
      </rPr>
      <t>(TL)-2022/3</t>
    </r>
  </si>
  <si>
    <t>YAPIM GRUPLARI BİRİM FİYATI - 2022/3 YILI</t>
  </si>
  <si>
    <t>(G1)11.407.500 /6*5=9.506.250 TL.</t>
  </si>
  <si>
    <t>5070 TL.*150000 M2=760.500.000 TL</t>
  </si>
  <si>
    <t>760.500.000/10000=76.050 TL</t>
  </si>
  <si>
    <t>YAPI SINIR BEDELİ (MİM.MÜH.HİZ.BED.(3+4)/5*  45000)     228.150.000</t>
  </si>
  <si>
    <r>
      <t>Y1=76.050TL*35=</t>
    </r>
    <r>
      <rPr>
        <b/>
        <sz val="11"/>
        <color theme="1"/>
        <rFont val="Calibri"/>
        <family val="2"/>
        <charset val="162"/>
        <scheme val="minor"/>
      </rPr>
      <t>2.661.750TL.</t>
    </r>
  </si>
  <si>
    <r>
      <t>Y2= 2.661.750(1/2)=</t>
    </r>
    <r>
      <rPr>
        <b/>
        <sz val="11"/>
        <color theme="1"/>
        <rFont val="Calibri"/>
        <family val="2"/>
        <charset val="162"/>
        <scheme val="minor"/>
      </rPr>
      <t>1.330.875 TL.</t>
    </r>
  </si>
  <si>
    <r>
      <t>Y3= 2.661.750(1/5)=</t>
    </r>
    <r>
      <rPr>
        <b/>
        <sz val="11"/>
        <color theme="1"/>
        <rFont val="Calibri"/>
        <family val="2"/>
        <charset val="162"/>
        <scheme val="minor"/>
      </rPr>
      <t>532.350 TL</t>
    </r>
    <r>
      <rPr>
        <sz val="11"/>
        <color theme="1"/>
        <rFont val="Calibri"/>
        <family val="2"/>
        <charset val="162"/>
        <scheme val="minor"/>
      </rPr>
      <t>.</t>
    </r>
  </si>
  <si>
    <t>HARÇLAR (2023)</t>
  </si>
  <si>
    <t xml:space="preserve">MÜTEAHHİTLİK BELGESİ TABLOSU ( 2023 YILI ) </t>
  </si>
  <si>
    <t>2023 YILI</t>
  </si>
  <si>
    <t>6940 TL.*150000 M2=1.041.000.000 TL</t>
  </si>
  <si>
    <t>1.041.000.000./10000=104.100 TL</t>
  </si>
  <si>
    <r>
      <t>Y1=104.100TL*35=</t>
    </r>
    <r>
      <rPr>
        <b/>
        <sz val="11"/>
        <color theme="1"/>
        <rFont val="Calibri"/>
        <family val="2"/>
        <charset val="162"/>
        <scheme val="minor"/>
      </rPr>
      <t>3.643.500TL.</t>
    </r>
  </si>
  <si>
    <r>
      <t>Y2= 3.643.500(1/2)=</t>
    </r>
    <r>
      <rPr>
        <b/>
        <sz val="11"/>
        <color theme="1"/>
        <rFont val="Calibri"/>
        <family val="2"/>
        <charset val="162"/>
        <scheme val="minor"/>
      </rPr>
      <t>1.821.750 TL.</t>
    </r>
  </si>
  <si>
    <r>
      <t>Y3= 3.643.500(1/5)=</t>
    </r>
    <r>
      <rPr>
        <b/>
        <sz val="11"/>
        <color theme="1"/>
        <rFont val="Calibri"/>
        <family val="2"/>
        <charset val="162"/>
        <scheme val="minor"/>
      </rPr>
      <t>728.700 TL</t>
    </r>
    <r>
      <rPr>
        <sz val="11"/>
        <color theme="1"/>
        <rFont val="Calibri"/>
        <family val="2"/>
        <charset val="162"/>
        <scheme val="minor"/>
      </rPr>
      <t>.</t>
    </r>
  </si>
  <si>
    <t>(G1)15.615.000 /6*5=13.012.500 TL.</t>
  </si>
  <si>
    <t>YAPI SINIR BEDELİ (MİM.MÜH.HİZ.BED.(3+4)/5*  45000)    312.300.000</t>
  </si>
  <si>
    <r>
      <t>SAĞLAMASI GEREKEN</t>
    </r>
    <r>
      <rPr>
        <b/>
        <u/>
        <sz val="12"/>
        <color rgb="FFFF0000"/>
        <rFont val="Calibri"/>
        <family val="2"/>
        <charset val="162"/>
        <scheme val="minor"/>
      </rPr>
      <t xml:space="preserve"> ASGARİ İŞ DENEYİM TUTARI</t>
    </r>
    <r>
      <rPr>
        <b/>
        <sz val="12"/>
        <color rgb="FFFF0000"/>
        <rFont val="Calibri"/>
        <family val="2"/>
        <charset val="162"/>
        <scheme val="minor"/>
      </rPr>
      <t>(TL)-2023</t>
    </r>
  </si>
  <si>
    <t>TEK PROJEDE ÜSTLENEBİLECEĞİ İŞ MİKTARI (TL)-2023 YILI</t>
  </si>
  <si>
    <t>YAPIM GRUPLARI BİRİM FİYATI - 2023 YILI</t>
  </si>
  <si>
    <t>YIKIM MÜTEAHHİTLİĞİ (2023 YILI)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</si>
</sst>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\ &quot;TL&quot;"/>
    <numFmt numFmtId="165" formatCode="0\ &quot; KATI&quot;"/>
    <numFmt numFmtId="166" formatCode="#,#00\ &quot;m2&quot;"/>
    <numFmt numFmtId="167" formatCode="0.00\ &quot; KATI&quot;"/>
    <numFmt numFmtId="168" formatCode="#,#00\ &quot;TL/m2&quot;"/>
    <numFmt numFmtId="169" formatCode="&quot;₺&quot;#,##0.00"/>
    <numFmt numFmtId="170" formatCode="0.000&quot; KATI&quot;"/>
    <numFmt numFmtId="171" formatCode="0.00000000"/>
  </numFmts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u/>
      <sz val="10"/>
      <color rgb="FFFF0000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u/>
      <sz val="12"/>
      <color rgb="FFFF0000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AA3A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horizontal="center" vertical="center"/>
    </xf>
    <xf numFmtId="168" fontId="3" fillId="2" borderId="3" xfId="0" applyNumberFormat="1" applyFont="1" applyFill="1" applyBorder="1" applyAlignment="1">
      <alignment vertical="center"/>
    </xf>
    <xf numFmtId="166" fontId="6" fillId="2" borderId="3" xfId="0" applyNumberFormat="1" applyFont="1" applyFill="1" applyBorder="1" applyAlignment="1">
      <alignment horizontal="center" vertical="center"/>
    </xf>
    <xf numFmtId="168" fontId="3" fillId="2" borderId="4" xfId="0" applyNumberFormat="1" applyFont="1" applyFill="1" applyBorder="1" applyAlignment="1">
      <alignment vertical="center"/>
    </xf>
    <xf numFmtId="166" fontId="6" fillId="2" borderId="4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8" fontId="3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8" fontId="3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168" fontId="3" fillId="3" borderId="4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9" fontId="0" fillId="0" borderId="1" xfId="0" applyNumberForma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168" fontId="3" fillId="4" borderId="2" xfId="0" applyNumberFormat="1" applyFont="1" applyFill="1" applyBorder="1" applyAlignment="1">
      <alignment vertical="center"/>
    </xf>
    <xf numFmtId="166" fontId="6" fillId="4" borderId="2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vertical="center"/>
    </xf>
    <xf numFmtId="166" fontId="6" fillId="4" borderId="3" xfId="0" applyNumberFormat="1" applyFont="1" applyFill="1" applyBorder="1" applyAlignment="1">
      <alignment horizontal="center" vertical="center"/>
    </xf>
    <xf numFmtId="168" fontId="3" fillId="4" borderId="4" xfId="0" applyNumberFormat="1" applyFont="1" applyFill="1" applyBorder="1" applyAlignment="1">
      <alignment vertical="center"/>
    </xf>
    <xf numFmtId="166" fontId="6" fillId="4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8" fontId="3" fillId="5" borderId="2" xfId="0" applyNumberFormat="1" applyFont="1" applyFill="1" applyBorder="1" applyAlignment="1">
      <alignment vertical="center"/>
    </xf>
    <xf numFmtId="166" fontId="6" fillId="5" borderId="2" xfId="0" applyNumberFormat="1" applyFont="1" applyFill="1" applyBorder="1" applyAlignment="1">
      <alignment horizontal="center" vertical="center"/>
    </xf>
    <xf numFmtId="168" fontId="3" fillId="5" borderId="3" xfId="0" applyNumberFormat="1" applyFont="1" applyFill="1" applyBorder="1" applyAlignment="1">
      <alignment vertical="center"/>
    </xf>
    <xf numFmtId="166" fontId="6" fillId="5" borderId="3" xfId="0" applyNumberFormat="1" applyFont="1" applyFill="1" applyBorder="1" applyAlignment="1">
      <alignment horizontal="center" vertical="center"/>
    </xf>
    <xf numFmtId="168" fontId="3" fillId="5" borderId="4" xfId="0" applyNumberFormat="1" applyFont="1" applyFill="1" applyBorder="1" applyAlignment="1">
      <alignment vertical="center"/>
    </xf>
    <xf numFmtId="166" fontId="6" fillId="5" borderId="4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68" fontId="3" fillId="6" borderId="2" xfId="0" applyNumberFormat="1" applyFont="1" applyFill="1" applyBorder="1" applyAlignment="1">
      <alignment vertical="center"/>
    </xf>
    <xf numFmtId="166" fontId="6" fillId="6" borderId="2" xfId="0" applyNumberFormat="1" applyFont="1" applyFill="1" applyBorder="1" applyAlignment="1">
      <alignment horizontal="center" vertical="center"/>
    </xf>
    <xf numFmtId="168" fontId="3" fillId="6" borderId="3" xfId="0" applyNumberFormat="1" applyFont="1" applyFill="1" applyBorder="1" applyAlignment="1">
      <alignment vertical="center"/>
    </xf>
    <xf numFmtId="166" fontId="6" fillId="6" borderId="3" xfId="0" applyNumberFormat="1" applyFont="1" applyFill="1" applyBorder="1" applyAlignment="1">
      <alignment horizontal="center" vertical="center"/>
    </xf>
    <xf numFmtId="168" fontId="3" fillId="6" borderId="4" xfId="0" applyNumberFormat="1" applyFont="1" applyFill="1" applyBorder="1" applyAlignment="1">
      <alignment vertical="center"/>
    </xf>
    <xf numFmtId="166" fontId="6" fillId="6" borderId="4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68" fontId="3" fillId="7" borderId="2" xfId="0" applyNumberFormat="1" applyFont="1" applyFill="1" applyBorder="1" applyAlignment="1">
      <alignment vertical="center"/>
    </xf>
    <xf numFmtId="166" fontId="6" fillId="7" borderId="2" xfId="0" applyNumberFormat="1" applyFont="1" applyFill="1" applyBorder="1" applyAlignment="1">
      <alignment horizontal="center" vertical="center"/>
    </xf>
    <xf numFmtId="168" fontId="3" fillId="7" borderId="3" xfId="0" applyNumberFormat="1" applyFont="1" applyFill="1" applyBorder="1" applyAlignment="1">
      <alignment vertical="center"/>
    </xf>
    <xf numFmtId="166" fontId="6" fillId="7" borderId="3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>
      <alignment vertical="center"/>
    </xf>
    <xf numFmtId="166" fontId="6" fillId="7" borderId="4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168" fontId="3" fillId="8" borderId="2" xfId="0" applyNumberFormat="1" applyFont="1" applyFill="1" applyBorder="1" applyAlignment="1">
      <alignment vertical="center"/>
    </xf>
    <xf numFmtId="166" fontId="6" fillId="8" borderId="2" xfId="0" applyNumberFormat="1" applyFont="1" applyFill="1" applyBorder="1" applyAlignment="1">
      <alignment horizontal="center" vertical="center"/>
    </xf>
    <xf numFmtId="168" fontId="3" fillId="8" borderId="3" xfId="0" applyNumberFormat="1" applyFont="1" applyFill="1" applyBorder="1" applyAlignment="1">
      <alignment vertical="center"/>
    </xf>
    <xf numFmtId="166" fontId="6" fillId="8" borderId="3" xfId="0" applyNumberFormat="1" applyFont="1" applyFill="1" applyBorder="1" applyAlignment="1">
      <alignment horizontal="center" vertical="center"/>
    </xf>
    <xf numFmtId="168" fontId="3" fillId="8" borderId="4" xfId="0" applyNumberFormat="1" applyFont="1" applyFill="1" applyBorder="1" applyAlignment="1">
      <alignment vertical="center"/>
    </xf>
    <xf numFmtId="166" fontId="6" fillId="8" borderId="4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8" fontId="3" fillId="9" borderId="2" xfId="0" applyNumberFormat="1" applyFont="1" applyFill="1" applyBorder="1" applyAlignment="1">
      <alignment vertical="center"/>
    </xf>
    <xf numFmtId="166" fontId="6" fillId="9" borderId="2" xfId="0" applyNumberFormat="1" applyFont="1" applyFill="1" applyBorder="1" applyAlignment="1">
      <alignment horizontal="center" vertical="center"/>
    </xf>
    <xf numFmtId="168" fontId="3" fillId="9" borderId="3" xfId="0" applyNumberFormat="1" applyFont="1" applyFill="1" applyBorder="1" applyAlignment="1">
      <alignment vertical="center"/>
    </xf>
    <xf numFmtId="166" fontId="6" fillId="9" borderId="3" xfId="0" applyNumberFormat="1" applyFont="1" applyFill="1" applyBorder="1" applyAlignment="1">
      <alignment horizontal="center" vertical="center"/>
    </xf>
    <xf numFmtId="168" fontId="3" fillId="9" borderId="4" xfId="0" applyNumberFormat="1" applyFont="1" applyFill="1" applyBorder="1" applyAlignment="1">
      <alignment vertical="center"/>
    </xf>
    <xf numFmtId="166" fontId="6" fillId="9" borderId="4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168" fontId="3" fillId="10" borderId="2" xfId="0" applyNumberFormat="1" applyFont="1" applyFill="1" applyBorder="1" applyAlignment="1">
      <alignment vertical="center"/>
    </xf>
    <xf numFmtId="166" fontId="6" fillId="10" borderId="2" xfId="0" applyNumberFormat="1" applyFont="1" applyFill="1" applyBorder="1" applyAlignment="1">
      <alignment horizontal="center" vertical="center"/>
    </xf>
    <xf numFmtId="168" fontId="3" fillId="10" borderId="3" xfId="0" applyNumberFormat="1" applyFont="1" applyFill="1" applyBorder="1" applyAlignment="1">
      <alignment vertical="center"/>
    </xf>
    <xf numFmtId="166" fontId="6" fillId="10" borderId="3" xfId="0" applyNumberFormat="1" applyFont="1" applyFill="1" applyBorder="1" applyAlignment="1">
      <alignment horizontal="center" vertical="center"/>
    </xf>
    <xf numFmtId="168" fontId="3" fillId="10" borderId="4" xfId="0" applyNumberFormat="1" applyFont="1" applyFill="1" applyBorder="1" applyAlignment="1">
      <alignment vertical="center"/>
    </xf>
    <xf numFmtId="166" fontId="6" fillId="10" borderId="4" xfId="0" applyNumberFormat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168" fontId="3" fillId="11" borderId="2" xfId="0" applyNumberFormat="1" applyFont="1" applyFill="1" applyBorder="1" applyAlignment="1">
      <alignment vertical="center"/>
    </xf>
    <xf numFmtId="166" fontId="6" fillId="11" borderId="2" xfId="0" applyNumberFormat="1" applyFont="1" applyFill="1" applyBorder="1" applyAlignment="1">
      <alignment horizontal="center" vertical="center"/>
    </xf>
    <xf numFmtId="168" fontId="3" fillId="11" borderId="3" xfId="0" applyNumberFormat="1" applyFont="1" applyFill="1" applyBorder="1" applyAlignment="1">
      <alignment vertical="center"/>
    </xf>
    <xf numFmtId="166" fontId="6" fillId="11" borderId="3" xfId="0" applyNumberFormat="1" applyFont="1" applyFill="1" applyBorder="1" applyAlignment="1">
      <alignment horizontal="center" vertical="center"/>
    </xf>
    <xf numFmtId="168" fontId="3" fillId="11" borderId="4" xfId="0" applyNumberFormat="1" applyFont="1" applyFill="1" applyBorder="1" applyAlignment="1">
      <alignment vertical="center"/>
    </xf>
    <xf numFmtId="166" fontId="6" fillId="11" borderId="4" xfId="0" applyNumberFormat="1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168" fontId="3" fillId="12" borderId="2" xfId="0" applyNumberFormat="1" applyFont="1" applyFill="1" applyBorder="1" applyAlignment="1">
      <alignment vertical="center"/>
    </xf>
    <xf numFmtId="166" fontId="6" fillId="12" borderId="2" xfId="0" applyNumberFormat="1" applyFont="1" applyFill="1" applyBorder="1" applyAlignment="1">
      <alignment horizontal="center" vertical="center"/>
    </xf>
    <xf numFmtId="168" fontId="3" fillId="12" borderId="3" xfId="0" applyNumberFormat="1" applyFont="1" applyFill="1" applyBorder="1" applyAlignment="1">
      <alignment vertical="center"/>
    </xf>
    <xf numFmtId="166" fontId="6" fillId="12" borderId="3" xfId="0" applyNumberFormat="1" applyFont="1" applyFill="1" applyBorder="1" applyAlignment="1">
      <alignment horizontal="center" vertical="center"/>
    </xf>
    <xf numFmtId="168" fontId="3" fillId="12" borderId="4" xfId="0" applyNumberFormat="1" applyFont="1" applyFill="1" applyBorder="1" applyAlignment="1">
      <alignment vertical="center"/>
    </xf>
    <xf numFmtId="166" fontId="6" fillId="12" borderId="4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168" fontId="3" fillId="13" borderId="2" xfId="0" applyNumberFormat="1" applyFont="1" applyFill="1" applyBorder="1" applyAlignment="1">
      <alignment vertical="center"/>
    </xf>
    <xf numFmtId="166" fontId="6" fillId="13" borderId="2" xfId="0" applyNumberFormat="1" applyFont="1" applyFill="1" applyBorder="1" applyAlignment="1">
      <alignment horizontal="center" vertical="center"/>
    </xf>
    <xf numFmtId="168" fontId="3" fillId="13" borderId="3" xfId="0" applyNumberFormat="1" applyFont="1" applyFill="1" applyBorder="1" applyAlignment="1">
      <alignment vertical="center"/>
    </xf>
    <xf numFmtId="166" fontId="6" fillId="13" borderId="3" xfId="0" applyNumberFormat="1" applyFont="1" applyFill="1" applyBorder="1" applyAlignment="1">
      <alignment horizontal="center" vertical="center"/>
    </xf>
    <xf numFmtId="168" fontId="3" fillId="13" borderId="4" xfId="0" applyNumberFormat="1" applyFont="1" applyFill="1" applyBorder="1" applyAlignment="1">
      <alignment vertical="center"/>
    </xf>
    <xf numFmtId="166" fontId="6" fillId="13" borderId="4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168" fontId="3" fillId="14" borderId="2" xfId="0" applyNumberFormat="1" applyFont="1" applyFill="1" applyBorder="1" applyAlignment="1">
      <alignment vertical="center"/>
    </xf>
    <xf numFmtId="166" fontId="6" fillId="14" borderId="2" xfId="0" applyNumberFormat="1" applyFont="1" applyFill="1" applyBorder="1" applyAlignment="1">
      <alignment horizontal="center" vertical="center"/>
    </xf>
    <xf numFmtId="168" fontId="3" fillId="14" borderId="3" xfId="0" applyNumberFormat="1" applyFont="1" applyFill="1" applyBorder="1" applyAlignment="1">
      <alignment vertical="center"/>
    </xf>
    <xf numFmtId="166" fontId="6" fillId="14" borderId="3" xfId="0" applyNumberFormat="1" applyFont="1" applyFill="1" applyBorder="1" applyAlignment="1">
      <alignment horizontal="center" vertical="center"/>
    </xf>
    <xf numFmtId="168" fontId="3" fillId="14" borderId="4" xfId="0" applyNumberFormat="1" applyFont="1" applyFill="1" applyBorder="1" applyAlignment="1">
      <alignment vertical="center"/>
    </xf>
    <xf numFmtId="166" fontId="6" fillId="14" borderId="4" xfId="0" applyNumberFormat="1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168" fontId="3" fillId="15" borderId="2" xfId="0" applyNumberFormat="1" applyFont="1" applyFill="1" applyBorder="1" applyAlignment="1">
      <alignment vertical="center"/>
    </xf>
    <xf numFmtId="166" fontId="6" fillId="15" borderId="2" xfId="0" applyNumberFormat="1" applyFont="1" applyFill="1" applyBorder="1" applyAlignment="1">
      <alignment horizontal="center" vertical="center"/>
    </xf>
    <xf numFmtId="168" fontId="3" fillId="15" borderId="3" xfId="0" applyNumberFormat="1" applyFont="1" applyFill="1" applyBorder="1" applyAlignment="1">
      <alignment vertical="center"/>
    </xf>
    <xf numFmtId="166" fontId="6" fillId="15" borderId="3" xfId="0" applyNumberFormat="1" applyFont="1" applyFill="1" applyBorder="1" applyAlignment="1">
      <alignment horizontal="center" vertical="center"/>
    </xf>
    <xf numFmtId="168" fontId="3" fillId="15" borderId="4" xfId="0" applyNumberFormat="1" applyFont="1" applyFill="1" applyBorder="1" applyAlignment="1">
      <alignment vertical="center"/>
    </xf>
    <xf numFmtId="166" fontId="6" fillId="15" borderId="4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/>
    </xf>
    <xf numFmtId="168" fontId="3" fillId="10" borderId="22" xfId="0" applyNumberFormat="1" applyFont="1" applyFill="1" applyBorder="1" applyAlignment="1">
      <alignment vertical="center"/>
    </xf>
    <xf numFmtId="166" fontId="6" fillId="10" borderId="22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0" borderId="0" xfId="0" applyFill="1" applyBorder="1" applyAlignment="1">
      <alignment horizontal="center" vertical="center"/>
    </xf>
    <xf numFmtId="164" fontId="0" fillId="2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20" borderId="0" xfId="0" applyNumberForma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10" borderId="9" xfId="0" applyFont="1" applyFill="1" applyBorder="1" applyAlignment="1">
      <alignment horizontal="center" vertical="center"/>
    </xf>
    <xf numFmtId="168" fontId="3" fillId="10" borderId="38" xfId="0" applyNumberFormat="1" applyFont="1" applyFill="1" applyBorder="1" applyAlignment="1">
      <alignment vertical="center"/>
    </xf>
    <xf numFmtId="166" fontId="6" fillId="10" borderId="38" xfId="0" applyNumberFormat="1" applyFont="1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2" fillId="20" borderId="9" xfId="0" applyFont="1" applyFill="1" applyBorder="1" applyAlignment="1">
      <alignment horizontal="center" vertical="center"/>
    </xf>
    <xf numFmtId="164" fontId="0" fillId="20" borderId="9" xfId="0" applyNumberFormat="1" applyFill="1" applyBorder="1" applyAlignment="1">
      <alignment horizontal="center" vertical="center"/>
    </xf>
    <xf numFmtId="167" fontId="0" fillId="20" borderId="9" xfId="0" applyNumberFormat="1" applyFill="1" applyBorder="1" applyAlignment="1">
      <alignment horizontal="center" vertical="center"/>
    </xf>
    <xf numFmtId="164" fontId="1" fillId="20" borderId="9" xfId="0" applyNumberFormat="1" applyFont="1" applyFill="1" applyBorder="1" applyAlignment="1">
      <alignment horizontal="center" vertical="center"/>
    </xf>
    <xf numFmtId="165" fontId="0" fillId="20" borderId="9" xfId="0" applyNumberForma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/>
    </xf>
    <xf numFmtId="0" fontId="3" fillId="20" borderId="9" xfId="0" applyFont="1" applyFill="1" applyBorder="1" applyAlignment="1">
      <alignment horizontal="center" vertical="center"/>
    </xf>
    <xf numFmtId="168" fontId="3" fillId="20" borderId="9" xfId="0" applyNumberFormat="1" applyFont="1" applyFill="1" applyBorder="1" applyAlignment="1">
      <alignment vertical="center"/>
    </xf>
    <xf numFmtId="166" fontId="6" fillId="20" borderId="9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0" borderId="0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16" fillId="0" borderId="47" xfId="0" applyFont="1" applyBorder="1" applyAlignment="1">
      <alignment vertical="center"/>
    </xf>
    <xf numFmtId="169" fontId="0" fillId="0" borderId="10" xfId="0" applyNumberFormat="1" applyBorder="1" applyAlignment="1">
      <alignment vertical="center"/>
    </xf>
    <xf numFmtId="169" fontId="0" fillId="0" borderId="9" xfId="0" applyNumberFormat="1" applyBorder="1" applyAlignment="1">
      <alignment vertical="center"/>
    </xf>
    <xf numFmtId="164" fontId="0" fillId="20" borderId="25" xfId="0" applyNumberFormat="1" applyFill="1" applyBorder="1" applyAlignment="1">
      <alignment vertical="center"/>
    </xf>
    <xf numFmtId="164" fontId="0" fillId="20" borderId="24" xfId="0" applyNumberFormat="1" applyFill="1" applyBorder="1" applyAlignment="1">
      <alignment vertical="center"/>
    </xf>
    <xf numFmtId="164" fontId="0" fillId="20" borderId="26" xfId="0" applyNumberFormat="1" applyFill="1" applyBorder="1" applyAlignment="1">
      <alignment vertical="center"/>
    </xf>
    <xf numFmtId="164" fontId="0" fillId="20" borderId="27" xfId="0" applyNumberFormat="1" applyFill="1" applyBorder="1" applyAlignment="1">
      <alignment vertical="center"/>
    </xf>
    <xf numFmtId="164" fontId="0" fillId="20" borderId="28" xfId="0" applyNumberFormat="1" applyFill="1" applyBorder="1" applyAlignment="1">
      <alignment vertical="center"/>
    </xf>
    <xf numFmtId="164" fontId="0" fillId="20" borderId="29" xfId="0" applyNumberFormat="1" applyFill="1" applyBorder="1" applyAlignment="1">
      <alignment vertical="center"/>
    </xf>
    <xf numFmtId="164" fontId="0" fillId="20" borderId="30" xfId="0" applyNumberFormat="1" applyFill="1" applyBorder="1" applyAlignment="1">
      <alignment vertical="center"/>
    </xf>
    <xf numFmtId="164" fontId="0" fillId="20" borderId="31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20" borderId="0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0" borderId="0" xfId="0" applyFill="1" applyBorder="1" applyAlignment="1">
      <alignment horizontal="center" vertical="center"/>
    </xf>
    <xf numFmtId="0" fontId="0" fillId="23" borderId="0" xfId="0" applyFill="1" applyAlignment="1">
      <alignment horizontal="center" vertical="center"/>
    </xf>
    <xf numFmtId="168" fontId="3" fillId="16" borderId="2" xfId="0" applyNumberFormat="1" applyFont="1" applyFill="1" applyBorder="1" applyAlignment="1">
      <alignment vertical="center"/>
    </xf>
    <xf numFmtId="168" fontId="3" fillId="16" borderId="3" xfId="0" applyNumberFormat="1" applyFont="1" applyFill="1" applyBorder="1" applyAlignment="1">
      <alignment vertical="center"/>
    </xf>
    <xf numFmtId="168" fontId="3" fillId="16" borderId="4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7" fontId="0" fillId="2" borderId="9" xfId="0" applyNumberFormat="1" applyFill="1" applyBorder="1" applyAlignment="1">
      <alignment horizontal="center" vertical="center"/>
    </xf>
    <xf numFmtId="167" fontId="0" fillId="2" borderId="8" xfId="0" applyNumberFormat="1" applyFill="1" applyBorder="1" applyAlignment="1">
      <alignment horizontal="center" vertical="center"/>
    </xf>
    <xf numFmtId="167" fontId="0" fillId="2" borderId="10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7" fontId="0" fillId="8" borderId="1" xfId="0" applyNumberForma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167" fontId="0" fillId="11" borderId="1" xfId="0" applyNumberFormat="1" applyFill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/>
    </xf>
    <xf numFmtId="165" fontId="0" fillId="11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7" fontId="0" fillId="10" borderId="1" xfId="0" applyNumberForma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167" fontId="0" fillId="14" borderId="1" xfId="0" applyNumberForma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167" fontId="0" fillId="12" borderId="1" xfId="0" applyNumberForma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15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165" fontId="0" fillId="12" borderId="1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7" fontId="0" fillId="9" borderId="1" xfId="0" applyNumberForma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7" fontId="0" fillId="7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167" fontId="0" fillId="15" borderId="1" xfId="0" applyNumberFormat="1" applyFill="1" applyBorder="1" applyAlignment="1">
      <alignment horizontal="center" vertical="center"/>
    </xf>
    <xf numFmtId="164" fontId="1" fillId="15" borderId="1" xfId="0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170" fontId="0" fillId="13" borderId="1" xfId="0" applyNumberForma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7" fontId="0" fillId="13" borderId="1" xfId="0" applyNumberForma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0" fillId="14" borderId="15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0" fillId="16" borderId="1" xfId="0" applyNumberFormat="1" applyFill="1" applyBorder="1" applyAlignment="1">
      <alignment horizontal="center" vertical="center"/>
    </xf>
    <xf numFmtId="164" fontId="0" fillId="16" borderId="2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164" fontId="0" fillId="10" borderId="21" xfId="0" applyNumberForma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8" borderId="15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1" fillId="20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167" fontId="0" fillId="10" borderId="21" xfId="0" applyNumberFormat="1" applyFill="1" applyBorder="1" applyAlignment="1">
      <alignment horizontal="center" vertical="center"/>
    </xf>
    <xf numFmtId="164" fontId="1" fillId="10" borderId="21" xfId="0" applyNumberFormat="1" applyFont="1" applyFill="1" applyBorder="1" applyAlignment="1">
      <alignment horizontal="center" vertical="center"/>
    </xf>
    <xf numFmtId="165" fontId="0" fillId="10" borderId="21" xfId="0" applyNumberForma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164" fontId="0" fillId="18" borderId="1" xfId="0" applyNumberForma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164" fontId="0" fillId="19" borderId="1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8" borderId="16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20" xfId="0" applyFont="1" applyFill="1" applyBorder="1" applyAlignment="1">
      <alignment horizontal="left" vertical="center"/>
    </xf>
    <xf numFmtId="0" fontId="5" fillId="8" borderId="21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2" fillId="21" borderId="12" xfId="0" applyNumberFormat="1" applyFont="1" applyFill="1" applyBorder="1" applyAlignment="1">
      <alignment horizontal="center" vertical="center"/>
    </xf>
    <xf numFmtId="164" fontId="2" fillId="21" borderId="13" xfId="0" applyNumberFormat="1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164" fontId="2" fillId="21" borderId="15" xfId="0" applyNumberFormat="1" applyFont="1" applyFill="1" applyBorder="1" applyAlignment="1">
      <alignment horizontal="center" vertical="center"/>
    </xf>
    <xf numFmtId="164" fontId="2" fillId="22" borderId="1" xfId="0" applyNumberFormat="1" applyFont="1" applyFill="1" applyBorder="1" applyAlignment="1">
      <alignment horizontal="center" vertical="center"/>
    </xf>
    <xf numFmtId="164" fontId="2" fillId="22" borderId="15" xfId="0" applyNumberFormat="1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 vertical="center"/>
    </xf>
    <xf numFmtId="164" fontId="0" fillId="9" borderId="8" xfId="0" applyNumberFormat="1" applyFill="1" applyBorder="1" applyAlignment="1">
      <alignment horizontal="center" vertical="center"/>
    </xf>
    <xf numFmtId="164" fontId="0" fillId="9" borderId="10" xfId="0" applyNumberFormat="1" applyFill="1" applyBorder="1" applyAlignment="1">
      <alignment horizontal="center" vertical="center"/>
    </xf>
    <xf numFmtId="164" fontId="0" fillId="13" borderId="9" xfId="0" applyNumberFormat="1" applyFill="1" applyBorder="1" applyAlignment="1">
      <alignment horizontal="center" vertical="center"/>
    </xf>
    <xf numFmtId="164" fontId="0" fillId="13" borderId="8" xfId="0" applyNumberFormat="1" applyFill="1" applyBorder="1" applyAlignment="1">
      <alignment horizontal="center" vertical="center"/>
    </xf>
    <xf numFmtId="164" fontId="0" fillId="13" borderId="10" xfId="0" applyNumberForma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4" fontId="2" fillId="8" borderId="15" xfId="0" applyNumberFormat="1" applyFont="1" applyFill="1" applyBorder="1" applyAlignment="1">
      <alignment horizontal="center" vertical="center"/>
    </xf>
    <xf numFmtId="164" fontId="2" fillId="8" borderId="21" xfId="0" applyNumberFormat="1" applyFont="1" applyFill="1" applyBorder="1" applyAlignment="1">
      <alignment horizontal="center" vertical="center"/>
    </xf>
    <xf numFmtId="164" fontId="2" fillId="8" borderId="23" xfId="0" applyNumberFormat="1" applyFont="1" applyFill="1" applyBorder="1" applyAlignment="1">
      <alignment horizontal="center" vertical="center"/>
    </xf>
    <xf numFmtId="0" fontId="5" fillId="21" borderId="11" xfId="0" applyFont="1" applyFill="1" applyBorder="1" applyAlignment="1">
      <alignment horizontal="left" vertical="center"/>
    </xf>
    <xf numFmtId="0" fontId="5" fillId="21" borderId="12" xfId="0" applyFont="1" applyFill="1" applyBorder="1" applyAlignment="1">
      <alignment horizontal="left" vertical="center"/>
    </xf>
    <xf numFmtId="0" fontId="5" fillId="21" borderId="16" xfId="0" applyFont="1" applyFill="1" applyBorder="1" applyAlignment="1">
      <alignment horizontal="left" vertical="center"/>
    </xf>
    <xf numFmtId="0" fontId="5" fillId="21" borderId="1" xfId="0" applyFont="1" applyFill="1" applyBorder="1" applyAlignment="1">
      <alignment horizontal="left" vertical="center"/>
    </xf>
    <xf numFmtId="0" fontId="5" fillId="22" borderId="16" xfId="0" applyFont="1" applyFill="1" applyBorder="1" applyAlignment="1">
      <alignment horizontal="left" vertical="center"/>
    </xf>
    <xf numFmtId="0" fontId="5" fillId="22" borderId="1" xfId="0" applyFont="1" applyFill="1" applyBorder="1" applyAlignment="1">
      <alignment horizontal="left" vertical="center"/>
    </xf>
    <xf numFmtId="164" fontId="0" fillId="10" borderId="9" xfId="0" applyNumberFormat="1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center" vertical="center"/>
    </xf>
    <xf numFmtId="164" fontId="0" fillId="6" borderId="8" xfId="0" applyNumberForma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12" borderId="9" xfId="0" applyNumberFormat="1" applyFill="1" applyBorder="1" applyAlignment="1">
      <alignment horizontal="center" vertical="center"/>
    </xf>
    <xf numFmtId="164" fontId="0" fillId="12" borderId="8" xfId="0" applyNumberFormat="1" applyFill="1" applyBorder="1" applyAlignment="1">
      <alignment horizontal="center" vertical="center"/>
    </xf>
    <xf numFmtId="164" fontId="0" fillId="12" borderId="10" xfId="0" applyNumberFormat="1" applyFill="1" applyBorder="1" applyAlignment="1">
      <alignment horizontal="center" vertical="center"/>
    </xf>
    <xf numFmtId="164" fontId="0" fillId="15" borderId="9" xfId="0" applyNumberFormat="1" applyFill="1" applyBorder="1" applyAlignment="1">
      <alignment horizontal="center" vertical="center"/>
    </xf>
    <xf numFmtId="164" fontId="0" fillId="15" borderId="8" xfId="0" applyNumberFormat="1" applyFill="1" applyBorder="1" applyAlignment="1">
      <alignment horizontal="center" vertical="center"/>
    </xf>
    <xf numFmtId="164" fontId="0" fillId="15" borderId="10" xfId="0" applyNumberFormat="1" applyFill="1" applyBorder="1" applyAlignment="1">
      <alignment horizontal="center" vertical="center"/>
    </xf>
    <xf numFmtId="0" fontId="0" fillId="14" borderId="35" xfId="0" applyFill="1" applyBorder="1" applyAlignment="1">
      <alignment horizontal="center" vertical="center"/>
    </xf>
    <xf numFmtId="0" fontId="0" fillId="14" borderId="36" xfId="0" applyFill="1" applyBorder="1" applyAlignment="1">
      <alignment horizontal="center" vertical="center"/>
    </xf>
    <xf numFmtId="0" fontId="0" fillId="14" borderId="37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164" fontId="0" fillId="14" borderId="9" xfId="0" applyNumberFormat="1" applyFill="1" applyBorder="1" applyAlignment="1">
      <alignment horizontal="center" vertical="center"/>
    </xf>
    <xf numFmtId="164" fontId="0" fillId="14" borderId="8" xfId="0" applyNumberFormat="1" applyFill="1" applyBorder="1" applyAlignment="1">
      <alignment horizontal="center" vertical="center"/>
    </xf>
    <xf numFmtId="164" fontId="0" fillId="14" borderId="10" xfId="0" applyNumberFormat="1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7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164" fontId="0" fillId="7" borderId="9" xfId="0" applyNumberFormat="1" applyFill="1" applyBorder="1" applyAlignment="1">
      <alignment horizontal="center" vertical="center"/>
    </xf>
    <xf numFmtId="164" fontId="0" fillId="7" borderId="8" xfId="0" applyNumberFormat="1" applyFill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11" borderId="9" xfId="0" applyNumberFormat="1" applyFill="1" applyBorder="1" applyAlignment="1">
      <alignment horizontal="center" vertical="center"/>
    </xf>
    <xf numFmtId="164" fontId="0" fillId="11" borderId="8" xfId="0" applyNumberFormat="1" applyFill="1" applyBorder="1" applyAlignment="1">
      <alignment horizontal="center" vertical="center"/>
    </xf>
    <xf numFmtId="164" fontId="0" fillId="11" borderId="10" xfId="0" applyNumberForma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164" fontId="0" fillId="20" borderId="0" xfId="0" applyNumberFormat="1" applyFill="1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0" fillId="16" borderId="36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164" fontId="0" fillId="16" borderId="9" xfId="0" applyNumberFormat="1" applyFill="1" applyBorder="1" applyAlignment="1">
      <alignment horizontal="center" vertical="center"/>
    </xf>
    <xf numFmtId="164" fontId="0" fillId="16" borderId="8" xfId="0" applyNumberFormat="1" applyFill="1" applyBorder="1" applyAlignment="1">
      <alignment horizontal="center" vertical="center"/>
    </xf>
    <xf numFmtId="0" fontId="17" fillId="20" borderId="41" xfId="0" applyFont="1" applyFill="1" applyBorder="1" applyAlignment="1">
      <alignment horizontal="center" vertical="center"/>
    </xf>
    <xf numFmtId="0" fontId="17" fillId="20" borderId="42" xfId="0" applyFont="1" applyFill="1" applyBorder="1" applyAlignment="1">
      <alignment horizontal="center" vertical="center"/>
    </xf>
    <xf numFmtId="0" fontId="17" fillId="20" borderId="43" xfId="0" applyFont="1" applyFill="1" applyBorder="1" applyAlignment="1">
      <alignment horizontal="center" vertical="center"/>
    </xf>
    <xf numFmtId="0" fontId="5" fillId="23" borderId="19" xfId="0" applyFont="1" applyFill="1" applyBorder="1" applyAlignment="1">
      <alignment horizontal="left" vertical="center"/>
    </xf>
    <xf numFmtId="0" fontId="5" fillId="23" borderId="10" xfId="0" applyFont="1" applyFill="1" applyBorder="1" applyAlignment="1">
      <alignment horizontal="left" vertical="center"/>
    </xf>
    <xf numFmtId="0" fontId="5" fillId="24" borderId="16" xfId="0" applyFont="1" applyFill="1" applyBorder="1" applyAlignment="1">
      <alignment horizontal="left" vertical="center"/>
    </xf>
    <xf numFmtId="0" fontId="5" fillId="24" borderId="1" xfId="0" applyFont="1" applyFill="1" applyBorder="1" applyAlignment="1">
      <alignment horizontal="left" vertical="center"/>
    </xf>
    <xf numFmtId="164" fontId="2" fillId="23" borderId="10" xfId="0" applyNumberFormat="1" applyFont="1" applyFill="1" applyBorder="1" applyAlignment="1">
      <alignment horizontal="center" vertical="center"/>
    </xf>
    <xf numFmtId="164" fontId="2" fillId="23" borderId="37" xfId="0" applyNumberFormat="1" applyFont="1" applyFill="1" applyBorder="1" applyAlignment="1">
      <alignment horizontal="center" vertical="center"/>
    </xf>
    <xf numFmtId="164" fontId="2" fillId="24" borderId="1" xfId="0" applyNumberFormat="1" applyFont="1" applyFill="1" applyBorder="1" applyAlignment="1">
      <alignment horizontal="center" vertical="center"/>
    </xf>
    <xf numFmtId="164" fontId="2" fillId="24" borderId="15" xfId="0" applyNumberFormat="1" applyFont="1" applyFill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167" fontId="0" fillId="10" borderId="9" xfId="0" applyNumberFormat="1" applyFill="1" applyBorder="1" applyAlignment="1">
      <alignment horizontal="center" vertical="center"/>
    </xf>
    <xf numFmtId="164" fontId="1" fillId="10" borderId="9" xfId="0" applyNumberFormat="1" applyFont="1" applyFill="1" applyBorder="1" applyAlignment="1">
      <alignment horizontal="center" vertical="center"/>
    </xf>
    <xf numFmtId="165" fontId="0" fillId="10" borderId="9" xfId="0" applyNumberForma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35" xfId="0" applyFill="1" applyBorder="1" applyAlignment="1">
      <alignment horizontal="center" vertical="center"/>
    </xf>
    <xf numFmtId="0" fontId="0" fillId="13" borderId="36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164" fontId="1" fillId="11" borderId="9" xfId="0" applyNumberFormat="1" applyFont="1" applyFill="1" applyBorder="1" applyAlignment="1">
      <alignment horizontal="center" vertical="center"/>
    </xf>
    <xf numFmtId="164" fontId="1" fillId="11" borderId="8" xfId="0" applyNumberFormat="1" applyFont="1" applyFill="1" applyBorder="1" applyAlignment="1">
      <alignment horizontal="center" vertical="center"/>
    </xf>
    <xf numFmtId="164" fontId="1" fillId="11" borderId="10" xfId="0" applyNumberFormat="1" applyFont="1" applyFill="1" applyBorder="1" applyAlignment="1">
      <alignment horizontal="center" vertical="center"/>
    </xf>
    <xf numFmtId="171" fontId="0" fillId="11" borderId="1" xfId="0" applyNumberFormat="1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8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0" fillId="18" borderId="35" xfId="0" applyFill="1" applyBorder="1" applyAlignment="1">
      <alignment horizontal="center" vertical="center"/>
    </xf>
    <xf numFmtId="0" fontId="0" fillId="18" borderId="36" xfId="0" applyFill="1" applyBorder="1" applyAlignment="1">
      <alignment horizontal="center" vertical="center"/>
    </xf>
    <xf numFmtId="0" fontId="0" fillId="18" borderId="37" xfId="0" applyFill="1" applyBorder="1" applyAlignment="1">
      <alignment horizontal="center" vertical="center"/>
    </xf>
    <xf numFmtId="164" fontId="0" fillId="8" borderId="9" xfId="0" applyNumberFormat="1" applyFill="1" applyBorder="1" applyAlignment="1">
      <alignment horizontal="center" vertical="center"/>
    </xf>
    <xf numFmtId="164" fontId="0" fillId="8" borderId="8" xfId="0" applyNumberFormat="1" applyFill="1" applyBorder="1" applyAlignment="1">
      <alignment horizontal="center" vertical="center"/>
    </xf>
    <xf numFmtId="164" fontId="0" fillId="8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0" borderId="44" xfId="0" applyFill="1" applyBorder="1" applyAlignment="1">
      <alignment horizontal="center" vertical="center"/>
    </xf>
    <xf numFmtId="0" fontId="0" fillId="20" borderId="0" xfId="0" applyFill="1" applyBorder="1" applyAlignment="1">
      <alignment horizontal="center" vertical="center"/>
    </xf>
    <xf numFmtId="0" fontId="0" fillId="20" borderId="39" xfId="0" applyFill="1" applyBorder="1" applyAlignment="1">
      <alignment horizontal="center" vertical="center"/>
    </xf>
    <xf numFmtId="0" fontId="0" fillId="20" borderId="40" xfId="0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" fillId="20" borderId="9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35" xfId="0" applyFont="1" applyFill="1" applyBorder="1" applyAlignment="1">
      <alignment horizontal="center" vertical="center" wrapText="1"/>
    </xf>
    <xf numFmtId="0" fontId="1" fillId="20" borderId="3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69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9" fontId="0" fillId="0" borderId="9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164" fontId="0" fillId="20" borderId="25" xfId="0" applyNumberFormat="1" applyFill="1" applyBorder="1" applyAlignment="1">
      <alignment horizontal="left" vertical="center"/>
    </xf>
    <xf numFmtId="164" fontId="0" fillId="20" borderId="24" xfId="0" applyNumberFormat="1" applyFill="1" applyBorder="1" applyAlignment="1">
      <alignment horizontal="left" vertical="center"/>
    </xf>
    <xf numFmtId="164" fontId="0" fillId="20" borderId="26" xfId="0" applyNumberFormat="1" applyFill="1" applyBorder="1" applyAlignment="1">
      <alignment horizontal="left" vertical="center"/>
    </xf>
    <xf numFmtId="164" fontId="0" fillId="20" borderId="29" xfId="0" applyNumberFormat="1" applyFill="1" applyBorder="1" applyAlignment="1">
      <alignment horizontal="left" vertical="center"/>
    </xf>
    <xf numFmtId="164" fontId="0" fillId="20" borderId="30" xfId="0" applyNumberFormat="1" applyFill="1" applyBorder="1" applyAlignment="1">
      <alignment horizontal="left" vertical="center"/>
    </xf>
    <xf numFmtId="164" fontId="0" fillId="20" borderId="31" xfId="0" applyNumberFormat="1" applyFill="1" applyBorder="1" applyAlignment="1">
      <alignment horizontal="left" vertical="center"/>
    </xf>
    <xf numFmtId="164" fontId="0" fillId="20" borderId="27" xfId="0" applyNumberFormat="1" applyFill="1" applyBorder="1" applyAlignment="1">
      <alignment horizontal="left" vertical="center"/>
    </xf>
    <xf numFmtId="164" fontId="0" fillId="20" borderId="0" xfId="0" applyNumberFormat="1" applyFill="1" applyBorder="1" applyAlignment="1">
      <alignment horizontal="left" vertical="center"/>
    </xf>
    <xf numFmtId="164" fontId="0" fillId="20" borderId="28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8" zoomScaleNormal="100" workbookViewId="0">
      <selection activeCell="F28" sqref="F28:F30"/>
    </sheetView>
  </sheetViews>
  <sheetFormatPr defaultRowHeight="15" x14ac:dyDescent="0.25"/>
  <cols>
    <col min="1" max="1" width="4.140625" style="2" customWidth="1"/>
    <col min="2" max="2" width="6" style="2" customWidth="1"/>
    <col min="3" max="3" width="16.140625" style="1" customWidth="1"/>
    <col min="4" max="4" width="10.28515625" style="1" customWidth="1"/>
    <col min="5" max="5" width="13.7109375" style="1" customWidth="1"/>
    <col min="6" max="6" width="10.42578125" style="1" customWidth="1"/>
    <col min="7" max="7" width="14.42578125" style="1" customWidth="1"/>
    <col min="8" max="8" width="9.5703125" style="1" customWidth="1"/>
    <col min="9" max="9" width="9.7109375" style="1" customWidth="1"/>
    <col min="10" max="10" width="12.42578125" style="1" customWidth="1"/>
    <col min="11" max="11" width="9.42578125" style="1" customWidth="1"/>
    <col min="12" max="12" width="12" style="1" customWidth="1"/>
    <col min="13" max="13" width="10.7109375" style="1" customWidth="1"/>
    <col min="14" max="16384" width="9.140625" style="1"/>
  </cols>
  <sheetData>
    <row r="1" spans="1:13" ht="30" customHeight="1" x14ac:dyDescent="0.25">
      <c r="A1" s="221" t="s">
        <v>43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24.95" customHeight="1" x14ac:dyDescent="0.25">
      <c r="A2" s="218"/>
      <c r="B2" s="219"/>
      <c r="C2" s="220"/>
      <c r="D2" s="217" t="s">
        <v>18</v>
      </c>
      <c r="E2" s="217"/>
      <c r="F2" s="217" t="s">
        <v>13</v>
      </c>
      <c r="G2" s="217"/>
      <c r="H2" s="217"/>
      <c r="I2" s="217"/>
      <c r="J2" s="217"/>
      <c r="K2" s="217" t="s">
        <v>19</v>
      </c>
      <c r="L2" s="217"/>
      <c r="M2" s="217"/>
    </row>
    <row r="3" spans="1:13" s="3" customFormat="1" ht="63.75" x14ac:dyDescent="0.25">
      <c r="A3" s="4" t="s">
        <v>1</v>
      </c>
      <c r="B3" s="4" t="s">
        <v>0</v>
      </c>
      <c r="C3" s="4" t="s">
        <v>39</v>
      </c>
      <c r="D3" s="4" t="s">
        <v>36</v>
      </c>
      <c r="E3" s="4" t="s">
        <v>38</v>
      </c>
      <c r="F3" s="4" t="s">
        <v>17</v>
      </c>
      <c r="G3" s="4" t="s">
        <v>37</v>
      </c>
      <c r="H3" s="198" t="s">
        <v>23</v>
      </c>
      <c r="I3" s="198"/>
      <c r="J3" s="4" t="s">
        <v>2</v>
      </c>
      <c r="K3" s="4" t="s">
        <v>15</v>
      </c>
      <c r="L3" s="4" t="s">
        <v>3</v>
      </c>
      <c r="M3" s="4" t="s">
        <v>4</v>
      </c>
    </row>
    <row r="4" spans="1:13" ht="18" customHeight="1" x14ac:dyDescent="0.25">
      <c r="A4" s="160">
        <v>1</v>
      </c>
      <c r="B4" s="161" t="s">
        <v>5</v>
      </c>
      <c r="C4" s="162">
        <v>71550000</v>
      </c>
      <c r="D4" s="163">
        <v>2</v>
      </c>
      <c r="E4" s="164">
        <f>+D4*C4</f>
        <v>143100000</v>
      </c>
      <c r="F4" s="163" t="s">
        <v>14</v>
      </c>
      <c r="G4" s="230" t="s">
        <v>14</v>
      </c>
      <c r="H4" s="12" t="s">
        <v>20</v>
      </c>
      <c r="I4" s="13">
        <v>1450</v>
      </c>
      <c r="J4" s="14" t="s">
        <v>14</v>
      </c>
      <c r="K4" s="162">
        <v>2500</v>
      </c>
      <c r="L4" s="162">
        <v>6600</v>
      </c>
      <c r="M4" s="162">
        <v>26500</v>
      </c>
    </row>
    <row r="5" spans="1:13" ht="18" customHeight="1" x14ac:dyDescent="0.25">
      <c r="A5" s="160"/>
      <c r="B5" s="161"/>
      <c r="C5" s="162"/>
      <c r="D5" s="163"/>
      <c r="E5" s="164"/>
      <c r="F5" s="163"/>
      <c r="G5" s="230"/>
      <c r="H5" s="12" t="s">
        <v>22</v>
      </c>
      <c r="I5" s="15">
        <v>1550</v>
      </c>
      <c r="J5" s="16" t="s">
        <v>14</v>
      </c>
      <c r="K5" s="162"/>
      <c r="L5" s="162"/>
      <c r="M5" s="162"/>
    </row>
    <row r="6" spans="1:13" ht="18" customHeight="1" x14ac:dyDescent="0.25">
      <c r="A6" s="160"/>
      <c r="B6" s="161"/>
      <c r="C6" s="162"/>
      <c r="D6" s="163"/>
      <c r="E6" s="164"/>
      <c r="F6" s="163"/>
      <c r="G6" s="230"/>
      <c r="H6" s="12" t="s">
        <v>21</v>
      </c>
      <c r="I6" s="17">
        <v>2400</v>
      </c>
      <c r="J6" s="18" t="s">
        <v>14</v>
      </c>
      <c r="K6" s="162"/>
      <c r="L6" s="162"/>
      <c r="M6" s="162"/>
    </row>
    <row r="7" spans="1:13" ht="18" customHeight="1" x14ac:dyDescent="0.25">
      <c r="A7" s="182">
        <f>+A4+1</f>
        <v>2</v>
      </c>
      <c r="B7" s="183" t="s">
        <v>6</v>
      </c>
      <c r="C7" s="184">
        <v>71550000</v>
      </c>
      <c r="D7" s="185">
        <v>1.4</v>
      </c>
      <c r="E7" s="186">
        <f t="shared" ref="E7" si="0">+D7*C7</f>
        <v>100170000</v>
      </c>
      <c r="F7" s="222">
        <v>1</v>
      </c>
      <c r="G7" s="186">
        <f>+F7*E7</f>
        <v>100170000</v>
      </c>
      <c r="H7" s="35" t="s">
        <v>20</v>
      </c>
      <c r="I7" s="36">
        <v>1450</v>
      </c>
      <c r="J7" s="37">
        <f>+G7/I7</f>
        <v>69082.758620689652</v>
      </c>
      <c r="K7" s="184">
        <v>2500</v>
      </c>
      <c r="L7" s="184">
        <v>5000</v>
      </c>
      <c r="M7" s="184">
        <v>20000</v>
      </c>
    </row>
    <row r="8" spans="1:13" ht="18" customHeight="1" x14ac:dyDescent="0.25">
      <c r="A8" s="182"/>
      <c r="B8" s="183"/>
      <c r="C8" s="184"/>
      <c r="D8" s="185"/>
      <c r="E8" s="186"/>
      <c r="F8" s="222"/>
      <c r="G8" s="229"/>
      <c r="H8" s="35" t="s">
        <v>22</v>
      </c>
      <c r="I8" s="38">
        <v>1550</v>
      </c>
      <c r="J8" s="39">
        <f>+G7/I8</f>
        <v>64625.806451612902</v>
      </c>
      <c r="K8" s="184"/>
      <c r="L8" s="184"/>
      <c r="M8" s="184"/>
    </row>
    <row r="9" spans="1:13" ht="20.25" customHeight="1" x14ac:dyDescent="0.25">
      <c r="A9" s="182"/>
      <c r="B9" s="183"/>
      <c r="C9" s="184"/>
      <c r="D9" s="185"/>
      <c r="E9" s="186"/>
      <c r="F9" s="222"/>
      <c r="G9" s="229"/>
      <c r="H9" s="35" t="s">
        <v>21</v>
      </c>
      <c r="I9" s="40">
        <v>2400</v>
      </c>
      <c r="J9" s="41">
        <f>+G7/I9</f>
        <v>41737.5</v>
      </c>
      <c r="K9" s="184"/>
      <c r="L9" s="184"/>
      <c r="M9" s="184"/>
    </row>
    <row r="10" spans="1:13" ht="20.25" customHeight="1" x14ac:dyDescent="0.25">
      <c r="A10" s="168">
        <v>3</v>
      </c>
      <c r="B10" s="171" t="s">
        <v>24</v>
      </c>
      <c r="C10" s="167">
        <v>71550001</v>
      </c>
      <c r="D10" s="174">
        <v>1.2</v>
      </c>
      <c r="E10" s="165">
        <f t="shared" ref="E10" si="1">+D10*C10</f>
        <v>85860001.200000003</v>
      </c>
      <c r="F10" s="231">
        <v>1</v>
      </c>
      <c r="G10" s="165">
        <f>+F10*E10</f>
        <v>85860001.200000003</v>
      </c>
      <c r="H10" s="5" t="s">
        <v>20</v>
      </c>
      <c r="I10" s="6">
        <v>1450</v>
      </c>
      <c r="J10" s="7">
        <f>+G10/I10</f>
        <v>59213.793931034488</v>
      </c>
      <c r="K10" s="167">
        <v>2500</v>
      </c>
      <c r="L10" s="167">
        <v>4375</v>
      </c>
      <c r="M10" s="167">
        <v>17500</v>
      </c>
    </row>
    <row r="11" spans="1:13" ht="20.25" customHeight="1" x14ac:dyDescent="0.25">
      <c r="A11" s="169"/>
      <c r="B11" s="172"/>
      <c r="C11" s="167"/>
      <c r="D11" s="175"/>
      <c r="E11" s="165"/>
      <c r="F11" s="231"/>
      <c r="G11" s="166"/>
      <c r="H11" s="5" t="s">
        <v>22</v>
      </c>
      <c r="I11" s="8">
        <v>1550</v>
      </c>
      <c r="J11" s="9">
        <f>+G10/I11</f>
        <v>55393.549161290328</v>
      </c>
      <c r="K11" s="167"/>
      <c r="L11" s="167"/>
      <c r="M11" s="167"/>
    </row>
    <row r="12" spans="1:13" ht="20.25" customHeight="1" x14ac:dyDescent="0.25">
      <c r="A12" s="170"/>
      <c r="B12" s="173"/>
      <c r="C12" s="167"/>
      <c r="D12" s="176"/>
      <c r="E12" s="165"/>
      <c r="F12" s="231"/>
      <c r="G12" s="166"/>
      <c r="H12" s="5" t="s">
        <v>21</v>
      </c>
      <c r="I12" s="10">
        <v>2400</v>
      </c>
      <c r="J12" s="11">
        <f>+G10/I12</f>
        <v>35775.000500000002</v>
      </c>
      <c r="K12" s="167"/>
      <c r="L12" s="167"/>
      <c r="M12" s="167"/>
    </row>
    <row r="13" spans="1:13" ht="18" customHeight="1" x14ac:dyDescent="0.25">
      <c r="A13" s="177">
        <v>4</v>
      </c>
      <c r="B13" s="178" t="s">
        <v>7</v>
      </c>
      <c r="C13" s="179">
        <v>71550000</v>
      </c>
      <c r="D13" s="180">
        <v>1</v>
      </c>
      <c r="E13" s="181">
        <f t="shared" ref="E13" si="2">+D13*C13</f>
        <v>71550000</v>
      </c>
      <c r="F13" s="180">
        <v>1</v>
      </c>
      <c r="G13" s="181">
        <f>+F13*E13</f>
        <v>71550000</v>
      </c>
      <c r="H13" s="21" t="s">
        <v>20</v>
      </c>
      <c r="I13" s="22">
        <v>1450</v>
      </c>
      <c r="J13" s="23">
        <f>+G13/I13</f>
        <v>49344.827586206899</v>
      </c>
      <c r="K13" s="179">
        <v>2500</v>
      </c>
      <c r="L13" s="179">
        <v>3750</v>
      </c>
      <c r="M13" s="179">
        <v>15000</v>
      </c>
    </row>
    <row r="14" spans="1:13" ht="18" customHeight="1" x14ac:dyDescent="0.25">
      <c r="A14" s="177"/>
      <c r="B14" s="178"/>
      <c r="C14" s="179"/>
      <c r="D14" s="180"/>
      <c r="E14" s="181"/>
      <c r="F14" s="180"/>
      <c r="G14" s="181"/>
      <c r="H14" s="21" t="s">
        <v>22</v>
      </c>
      <c r="I14" s="24">
        <v>1550</v>
      </c>
      <c r="J14" s="25">
        <f>+G13/I14</f>
        <v>46161.290322580644</v>
      </c>
      <c r="K14" s="179"/>
      <c r="L14" s="179"/>
      <c r="M14" s="179"/>
    </row>
    <row r="15" spans="1:13" ht="14.25" customHeight="1" x14ac:dyDescent="0.25">
      <c r="A15" s="177"/>
      <c r="B15" s="178"/>
      <c r="C15" s="179"/>
      <c r="D15" s="180"/>
      <c r="E15" s="181"/>
      <c r="F15" s="180"/>
      <c r="G15" s="181"/>
      <c r="H15" s="21" t="s">
        <v>21</v>
      </c>
      <c r="I15" s="26">
        <v>2400</v>
      </c>
      <c r="J15" s="27">
        <f>+G13/I15</f>
        <v>29812.5</v>
      </c>
      <c r="K15" s="179"/>
      <c r="L15" s="179"/>
      <c r="M15" s="179"/>
    </row>
    <row r="16" spans="1:13" ht="18" customHeight="1" x14ac:dyDescent="0.25">
      <c r="A16" s="242">
        <v>5</v>
      </c>
      <c r="B16" s="243" t="s">
        <v>25</v>
      </c>
      <c r="C16" s="234">
        <v>71550000</v>
      </c>
      <c r="D16" s="232">
        <v>0.83333333333329995</v>
      </c>
      <c r="E16" s="233">
        <f t="shared" ref="E16" si="3">+D16*C16</f>
        <v>59624999.999997608</v>
      </c>
      <c r="F16" s="232">
        <v>1</v>
      </c>
      <c r="G16" s="233">
        <f>+F16*E16</f>
        <v>59624999.999997608</v>
      </c>
      <c r="H16" s="28" t="s">
        <v>20</v>
      </c>
      <c r="I16" s="29">
        <v>1450</v>
      </c>
      <c r="J16" s="30">
        <f>+G16/I16</f>
        <v>41120.689655170761</v>
      </c>
      <c r="K16" s="234">
        <v>2500</v>
      </c>
      <c r="L16" s="234">
        <v>3250</v>
      </c>
      <c r="M16" s="234">
        <v>13100</v>
      </c>
    </row>
    <row r="17" spans="1:13" ht="18" customHeight="1" x14ac:dyDescent="0.25">
      <c r="A17" s="242"/>
      <c r="B17" s="243"/>
      <c r="C17" s="234"/>
      <c r="D17" s="232"/>
      <c r="E17" s="233"/>
      <c r="F17" s="232"/>
      <c r="G17" s="233"/>
      <c r="H17" s="28" t="s">
        <v>22</v>
      </c>
      <c r="I17" s="31">
        <v>1550</v>
      </c>
      <c r="J17" s="32">
        <f>+G16/I17</f>
        <v>38467.741935482329</v>
      </c>
      <c r="K17" s="234"/>
      <c r="L17" s="234"/>
      <c r="M17" s="234"/>
    </row>
    <row r="18" spans="1:13" ht="18" customHeight="1" x14ac:dyDescent="0.25">
      <c r="A18" s="242"/>
      <c r="B18" s="243"/>
      <c r="C18" s="234"/>
      <c r="D18" s="232"/>
      <c r="E18" s="233"/>
      <c r="F18" s="232"/>
      <c r="G18" s="233"/>
      <c r="H18" s="28" t="s">
        <v>21</v>
      </c>
      <c r="I18" s="33">
        <v>2400</v>
      </c>
      <c r="J18" s="34">
        <f>+G16/I18</f>
        <v>24843.749999999003</v>
      </c>
      <c r="K18" s="234"/>
      <c r="L18" s="234"/>
      <c r="M18" s="234"/>
    </row>
    <row r="19" spans="1:13" ht="18" customHeight="1" x14ac:dyDescent="0.25">
      <c r="A19" s="244">
        <v>6</v>
      </c>
      <c r="B19" s="245" t="s">
        <v>8</v>
      </c>
      <c r="C19" s="215">
        <v>71550000</v>
      </c>
      <c r="D19" s="246">
        <v>0.66666666666666696</v>
      </c>
      <c r="E19" s="227">
        <f t="shared" ref="E19" si="4">+D19*C19</f>
        <v>47700000.000000022</v>
      </c>
      <c r="F19" s="223">
        <v>1</v>
      </c>
      <c r="G19" s="227">
        <f>+F19*E19</f>
        <v>47700000.000000022</v>
      </c>
      <c r="H19" s="42" t="s">
        <v>20</v>
      </c>
      <c r="I19" s="43">
        <v>1450</v>
      </c>
      <c r="J19" s="44">
        <f>+G19/I19</f>
        <v>32896.551724137949</v>
      </c>
      <c r="K19" s="215">
        <v>2500</v>
      </c>
      <c r="L19" s="215">
        <v>2750</v>
      </c>
      <c r="M19" s="215">
        <v>11200</v>
      </c>
    </row>
    <row r="20" spans="1:13" ht="18" customHeight="1" x14ac:dyDescent="0.25">
      <c r="A20" s="244"/>
      <c r="B20" s="245"/>
      <c r="C20" s="215"/>
      <c r="D20" s="246"/>
      <c r="E20" s="227"/>
      <c r="F20" s="223"/>
      <c r="G20" s="228"/>
      <c r="H20" s="42" t="s">
        <v>22</v>
      </c>
      <c r="I20" s="45">
        <v>1550</v>
      </c>
      <c r="J20" s="46">
        <f>+G19/I20</f>
        <v>30774.193548387113</v>
      </c>
      <c r="K20" s="215"/>
      <c r="L20" s="215"/>
      <c r="M20" s="215"/>
    </row>
    <row r="21" spans="1:13" ht="19.5" customHeight="1" x14ac:dyDescent="0.25">
      <c r="A21" s="244"/>
      <c r="B21" s="245"/>
      <c r="C21" s="215"/>
      <c r="D21" s="246"/>
      <c r="E21" s="227"/>
      <c r="F21" s="223"/>
      <c r="G21" s="228"/>
      <c r="H21" s="42" t="s">
        <v>21</v>
      </c>
      <c r="I21" s="47">
        <v>2400</v>
      </c>
      <c r="J21" s="48">
        <f>+G19/I21</f>
        <v>19875.000000000011</v>
      </c>
      <c r="K21" s="215"/>
      <c r="L21" s="215"/>
      <c r="M21" s="215"/>
    </row>
    <row r="22" spans="1:13" ht="18" customHeight="1" x14ac:dyDescent="0.25">
      <c r="A22" s="235">
        <v>7</v>
      </c>
      <c r="B22" s="236" t="s">
        <v>26</v>
      </c>
      <c r="C22" s="237">
        <v>71550000</v>
      </c>
      <c r="D22" s="238">
        <v>0.5</v>
      </c>
      <c r="E22" s="239">
        <f t="shared" ref="E22" si="5">+D22*C22</f>
        <v>35775000</v>
      </c>
      <c r="F22" s="240">
        <v>1</v>
      </c>
      <c r="G22" s="239">
        <f>+F22*E22</f>
        <v>35775000</v>
      </c>
      <c r="H22" s="56" t="s">
        <v>20</v>
      </c>
      <c r="I22" s="57">
        <v>1450</v>
      </c>
      <c r="J22" s="58">
        <f>+G22/I22</f>
        <v>24672.413793103449</v>
      </c>
      <c r="K22" s="237">
        <v>2500</v>
      </c>
      <c r="L22" s="237">
        <v>2325</v>
      </c>
      <c r="M22" s="237">
        <v>9350</v>
      </c>
    </row>
    <row r="23" spans="1:13" ht="18" customHeight="1" x14ac:dyDescent="0.25">
      <c r="A23" s="235"/>
      <c r="B23" s="236"/>
      <c r="C23" s="237"/>
      <c r="D23" s="238"/>
      <c r="E23" s="239"/>
      <c r="F23" s="240"/>
      <c r="G23" s="241"/>
      <c r="H23" s="56" t="s">
        <v>22</v>
      </c>
      <c r="I23" s="59">
        <v>1550</v>
      </c>
      <c r="J23" s="60">
        <f>+G22/I23</f>
        <v>23080.645161290322</v>
      </c>
      <c r="K23" s="237"/>
      <c r="L23" s="237"/>
      <c r="M23" s="237"/>
    </row>
    <row r="24" spans="1:13" ht="18" customHeight="1" x14ac:dyDescent="0.25">
      <c r="A24" s="235"/>
      <c r="B24" s="236"/>
      <c r="C24" s="237"/>
      <c r="D24" s="238"/>
      <c r="E24" s="239"/>
      <c r="F24" s="240"/>
      <c r="G24" s="241"/>
      <c r="H24" s="56" t="s">
        <v>21</v>
      </c>
      <c r="I24" s="61">
        <v>2400</v>
      </c>
      <c r="J24" s="62">
        <f>+G22/I24</f>
        <v>14906.25</v>
      </c>
      <c r="K24" s="237"/>
      <c r="L24" s="237"/>
      <c r="M24" s="237"/>
    </row>
    <row r="25" spans="1:13" ht="18" customHeight="1" x14ac:dyDescent="0.25">
      <c r="A25" s="187">
        <v>8</v>
      </c>
      <c r="B25" s="188" t="s">
        <v>9</v>
      </c>
      <c r="C25" s="189">
        <v>71550000</v>
      </c>
      <c r="D25" s="190">
        <v>0.33333333333333331</v>
      </c>
      <c r="E25" s="191">
        <f t="shared" ref="E25" si="6">+D25*C25</f>
        <v>23850000</v>
      </c>
      <c r="F25" s="224">
        <v>1</v>
      </c>
      <c r="G25" s="191">
        <f>+F25*E25</f>
        <v>23850000</v>
      </c>
      <c r="H25" s="49" t="s">
        <v>20</v>
      </c>
      <c r="I25" s="50">
        <v>1450</v>
      </c>
      <c r="J25" s="51">
        <f t="shared" ref="J25" si="7">+G25/I25</f>
        <v>16448.275862068964</v>
      </c>
      <c r="K25" s="189">
        <v>2500</v>
      </c>
      <c r="L25" s="189">
        <v>1900</v>
      </c>
      <c r="M25" s="189">
        <v>7500</v>
      </c>
    </row>
    <row r="26" spans="1:13" ht="18" customHeight="1" x14ac:dyDescent="0.25">
      <c r="A26" s="187"/>
      <c r="B26" s="188"/>
      <c r="C26" s="189"/>
      <c r="D26" s="190"/>
      <c r="E26" s="191"/>
      <c r="F26" s="224"/>
      <c r="G26" s="191"/>
      <c r="H26" s="49" t="s">
        <v>22</v>
      </c>
      <c r="I26" s="52">
        <v>1550</v>
      </c>
      <c r="J26" s="53">
        <f t="shared" ref="J26" si="8">+G25/I26</f>
        <v>15387.096774193549</v>
      </c>
      <c r="K26" s="189"/>
      <c r="L26" s="189"/>
      <c r="M26" s="189"/>
    </row>
    <row r="27" spans="1:13" ht="18" customHeight="1" x14ac:dyDescent="0.25">
      <c r="A27" s="187"/>
      <c r="B27" s="188"/>
      <c r="C27" s="189"/>
      <c r="D27" s="190"/>
      <c r="E27" s="191"/>
      <c r="F27" s="224"/>
      <c r="G27" s="191"/>
      <c r="H27" s="49" t="s">
        <v>21</v>
      </c>
      <c r="I27" s="54">
        <v>2400</v>
      </c>
      <c r="J27" s="55">
        <f t="shared" ref="J27" si="9">+G25/I27</f>
        <v>9937.5</v>
      </c>
      <c r="K27" s="189"/>
      <c r="L27" s="189"/>
      <c r="M27" s="189"/>
    </row>
    <row r="28" spans="1:13" ht="18" customHeight="1" x14ac:dyDescent="0.25">
      <c r="A28" s="192">
        <v>9</v>
      </c>
      <c r="B28" s="193" t="s">
        <v>27</v>
      </c>
      <c r="C28" s="194">
        <v>71550000</v>
      </c>
      <c r="D28" s="195">
        <v>0.2</v>
      </c>
      <c r="E28" s="196">
        <f t="shared" ref="E28" si="10">+D28*C28</f>
        <v>14310000</v>
      </c>
      <c r="F28" s="197">
        <v>1.3333333333333</v>
      </c>
      <c r="G28" s="196">
        <f>+F28*E28</f>
        <v>19079999.999999523</v>
      </c>
      <c r="H28" s="70" t="s">
        <v>20</v>
      </c>
      <c r="I28" s="71">
        <v>1450</v>
      </c>
      <c r="J28" s="72">
        <f t="shared" ref="J28" si="11">+G28/I28</f>
        <v>13158.620689654843</v>
      </c>
      <c r="K28" s="194">
        <v>2500</v>
      </c>
      <c r="L28" s="194">
        <v>1550</v>
      </c>
      <c r="M28" s="194">
        <v>6250</v>
      </c>
    </row>
    <row r="29" spans="1:13" ht="18" customHeight="1" x14ac:dyDescent="0.25">
      <c r="A29" s="192"/>
      <c r="B29" s="193"/>
      <c r="C29" s="194"/>
      <c r="D29" s="195"/>
      <c r="E29" s="196"/>
      <c r="F29" s="197"/>
      <c r="G29" s="196"/>
      <c r="H29" s="70" t="s">
        <v>22</v>
      </c>
      <c r="I29" s="73">
        <v>1550</v>
      </c>
      <c r="J29" s="74">
        <f t="shared" ref="J29" si="12">+G28/I29</f>
        <v>12309.677419354532</v>
      </c>
      <c r="K29" s="194"/>
      <c r="L29" s="194"/>
      <c r="M29" s="194"/>
    </row>
    <row r="30" spans="1:13" ht="18" customHeight="1" x14ac:dyDescent="0.25">
      <c r="A30" s="192"/>
      <c r="B30" s="193"/>
      <c r="C30" s="194"/>
      <c r="D30" s="195"/>
      <c r="E30" s="196"/>
      <c r="F30" s="197"/>
      <c r="G30" s="196"/>
      <c r="H30" s="70" t="s">
        <v>21</v>
      </c>
      <c r="I30" s="75">
        <v>2400</v>
      </c>
      <c r="J30" s="76">
        <f t="shared" ref="J30" si="13">+G28/I30</f>
        <v>7949.9999999998017</v>
      </c>
      <c r="K30" s="194"/>
      <c r="L30" s="194"/>
      <c r="M30" s="194"/>
    </row>
    <row r="31" spans="1:13" ht="18" customHeight="1" x14ac:dyDescent="0.25">
      <c r="A31" s="210">
        <v>10</v>
      </c>
      <c r="B31" s="211" t="s">
        <v>10</v>
      </c>
      <c r="C31" s="212">
        <v>71550000</v>
      </c>
      <c r="D31" s="213">
        <v>0.1</v>
      </c>
      <c r="E31" s="214">
        <f t="shared" ref="E31" si="14">+D31*C31</f>
        <v>7155000</v>
      </c>
      <c r="F31" s="225">
        <v>2</v>
      </c>
      <c r="G31" s="214">
        <f>+F31*E31</f>
        <v>14310000</v>
      </c>
      <c r="H31" s="77" t="s">
        <v>20</v>
      </c>
      <c r="I31" s="78">
        <v>1450</v>
      </c>
      <c r="J31" s="79">
        <f t="shared" ref="J31" si="15">+G31/I31</f>
        <v>9868.9655172413786</v>
      </c>
      <c r="K31" s="212">
        <v>2500</v>
      </c>
      <c r="L31" s="212">
        <v>1200</v>
      </c>
      <c r="M31" s="212">
        <v>5000</v>
      </c>
    </row>
    <row r="32" spans="1:13" ht="18" customHeight="1" x14ac:dyDescent="0.25">
      <c r="A32" s="210"/>
      <c r="B32" s="211"/>
      <c r="C32" s="212"/>
      <c r="D32" s="213"/>
      <c r="E32" s="214"/>
      <c r="F32" s="225"/>
      <c r="G32" s="258"/>
      <c r="H32" s="77" t="s">
        <v>22</v>
      </c>
      <c r="I32" s="80">
        <v>1550</v>
      </c>
      <c r="J32" s="81">
        <f t="shared" ref="J32" si="16">+G31/I32</f>
        <v>9232.2580645161288</v>
      </c>
      <c r="K32" s="212"/>
      <c r="L32" s="212"/>
      <c r="M32" s="212"/>
    </row>
    <row r="33" spans="1:13" ht="18" customHeight="1" x14ac:dyDescent="0.25">
      <c r="A33" s="210"/>
      <c r="B33" s="211"/>
      <c r="C33" s="212"/>
      <c r="D33" s="213"/>
      <c r="E33" s="214"/>
      <c r="F33" s="225"/>
      <c r="G33" s="258"/>
      <c r="H33" s="77" t="s">
        <v>21</v>
      </c>
      <c r="I33" s="82">
        <v>2400</v>
      </c>
      <c r="J33" s="83">
        <f t="shared" ref="J33" si="17">+G31/I33</f>
        <v>5962.5</v>
      </c>
      <c r="K33" s="212"/>
      <c r="L33" s="212"/>
      <c r="M33" s="212"/>
    </row>
    <row r="34" spans="1:13" ht="18" customHeight="1" x14ac:dyDescent="0.25">
      <c r="A34" s="251">
        <v>11</v>
      </c>
      <c r="B34" s="252" t="s">
        <v>28</v>
      </c>
      <c r="C34" s="253">
        <v>71550000</v>
      </c>
      <c r="D34" s="254">
        <v>8.5000000000000006E-2</v>
      </c>
      <c r="E34" s="255">
        <f t="shared" ref="E34" si="18">+D34*C34</f>
        <v>6081750</v>
      </c>
      <c r="F34" s="256">
        <v>1.75</v>
      </c>
      <c r="G34" s="255">
        <f>+F34*E34</f>
        <v>10643062.5</v>
      </c>
      <c r="H34" s="84" t="s">
        <v>20</v>
      </c>
      <c r="I34" s="85">
        <v>1450</v>
      </c>
      <c r="J34" s="86">
        <f t="shared" ref="J34" si="19">+G34/I34</f>
        <v>7340.0431034482763</v>
      </c>
      <c r="K34" s="253">
        <v>2500</v>
      </c>
      <c r="L34" s="253">
        <v>1000</v>
      </c>
      <c r="M34" s="253">
        <v>4150</v>
      </c>
    </row>
    <row r="35" spans="1:13" ht="18" customHeight="1" x14ac:dyDescent="0.25">
      <c r="A35" s="251"/>
      <c r="B35" s="252"/>
      <c r="C35" s="253"/>
      <c r="D35" s="254"/>
      <c r="E35" s="255"/>
      <c r="F35" s="256"/>
      <c r="G35" s="257"/>
      <c r="H35" s="84" t="s">
        <v>22</v>
      </c>
      <c r="I35" s="87">
        <v>1550</v>
      </c>
      <c r="J35" s="88">
        <f t="shared" ref="J35" si="20">+G34/I35</f>
        <v>6866.4919354838712</v>
      </c>
      <c r="K35" s="253"/>
      <c r="L35" s="253"/>
      <c r="M35" s="253"/>
    </row>
    <row r="36" spans="1:13" ht="18" customHeight="1" x14ac:dyDescent="0.25">
      <c r="A36" s="251"/>
      <c r="B36" s="252"/>
      <c r="C36" s="253"/>
      <c r="D36" s="254"/>
      <c r="E36" s="255"/>
      <c r="F36" s="256"/>
      <c r="G36" s="257"/>
      <c r="H36" s="84" t="s">
        <v>21</v>
      </c>
      <c r="I36" s="89">
        <v>2400</v>
      </c>
      <c r="J36" s="90">
        <f t="shared" ref="J36" si="21">+G34/I36</f>
        <v>4434.609375</v>
      </c>
      <c r="K36" s="253"/>
      <c r="L36" s="253"/>
      <c r="M36" s="253"/>
    </row>
    <row r="37" spans="1:13" ht="18" customHeight="1" x14ac:dyDescent="0.25">
      <c r="A37" s="205">
        <v>12</v>
      </c>
      <c r="B37" s="206" t="s">
        <v>11</v>
      </c>
      <c r="C37" s="207">
        <v>71550000</v>
      </c>
      <c r="D37" s="208">
        <v>7.0000000000000007E-2</v>
      </c>
      <c r="E37" s="209">
        <f t="shared" ref="E37" si="22">+D37*C37</f>
        <v>5008500.0000000009</v>
      </c>
      <c r="F37" s="208">
        <v>1.5</v>
      </c>
      <c r="G37" s="209">
        <f>+E37*F37</f>
        <v>7512750.0000000019</v>
      </c>
      <c r="H37" s="91" t="s">
        <v>20</v>
      </c>
      <c r="I37" s="92">
        <v>1450</v>
      </c>
      <c r="J37" s="93">
        <f t="shared" ref="J37" si="23">+G37/I37</f>
        <v>5181.2068965517255</v>
      </c>
      <c r="K37" s="207">
        <v>2500</v>
      </c>
      <c r="L37" s="207">
        <v>830</v>
      </c>
      <c r="M37" s="207">
        <v>3300</v>
      </c>
    </row>
    <row r="38" spans="1:13" ht="18" customHeight="1" x14ac:dyDescent="0.25">
      <c r="A38" s="205"/>
      <c r="B38" s="206"/>
      <c r="C38" s="207"/>
      <c r="D38" s="208"/>
      <c r="E38" s="209"/>
      <c r="F38" s="208"/>
      <c r="G38" s="209"/>
      <c r="H38" s="91" t="s">
        <v>22</v>
      </c>
      <c r="I38" s="94">
        <v>1550</v>
      </c>
      <c r="J38" s="95">
        <f t="shared" ref="J38" si="24">+G37/I38</f>
        <v>4846.9354838709687</v>
      </c>
      <c r="K38" s="207"/>
      <c r="L38" s="207"/>
      <c r="M38" s="207"/>
    </row>
    <row r="39" spans="1:13" ht="18" customHeight="1" x14ac:dyDescent="0.25">
      <c r="A39" s="205"/>
      <c r="B39" s="206"/>
      <c r="C39" s="207"/>
      <c r="D39" s="208"/>
      <c r="E39" s="209"/>
      <c r="F39" s="208"/>
      <c r="G39" s="209"/>
      <c r="H39" s="91" t="s">
        <v>21</v>
      </c>
      <c r="I39" s="96">
        <v>2400</v>
      </c>
      <c r="J39" s="97">
        <f t="shared" ref="J39" si="25">+G37/I39</f>
        <v>3130.3125000000009</v>
      </c>
      <c r="K39" s="207"/>
      <c r="L39" s="207"/>
      <c r="M39" s="207"/>
    </row>
    <row r="40" spans="1:13" ht="18" customHeight="1" x14ac:dyDescent="0.25">
      <c r="A40" s="247">
        <v>13</v>
      </c>
      <c r="B40" s="248" t="s">
        <v>29</v>
      </c>
      <c r="C40" s="216">
        <v>71550000</v>
      </c>
      <c r="D40" s="249">
        <v>0.05</v>
      </c>
      <c r="E40" s="250">
        <f t="shared" ref="E40" si="26">+D40*C40</f>
        <v>3577500</v>
      </c>
      <c r="F40" s="249">
        <v>1.5</v>
      </c>
      <c r="G40" s="250">
        <f>+E40*F40</f>
        <v>5366250</v>
      </c>
      <c r="H40" s="98" t="s">
        <v>20</v>
      </c>
      <c r="I40" s="99">
        <v>1450</v>
      </c>
      <c r="J40" s="100">
        <f>+G40/I40</f>
        <v>3700.8620689655172</v>
      </c>
      <c r="K40" s="216">
        <v>2500</v>
      </c>
      <c r="L40" s="216">
        <v>550</v>
      </c>
      <c r="M40" s="216">
        <v>2200</v>
      </c>
    </row>
    <row r="41" spans="1:13" ht="18" customHeight="1" x14ac:dyDescent="0.25">
      <c r="A41" s="247"/>
      <c r="B41" s="248"/>
      <c r="C41" s="216"/>
      <c r="D41" s="249"/>
      <c r="E41" s="250"/>
      <c r="F41" s="249"/>
      <c r="G41" s="250"/>
      <c r="H41" s="98" t="s">
        <v>22</v>
      </c>
      <c r="I41" s="101">
        <v>1550</v>
      </c>
      <c r="J41" s="102">
        <f t="shared" ref="J41" si="27">+G40/I41</f>
        <v>3462.0967741935483</v>
      </c>
      <c r="K41" s="216"/>
      <c r="L41" s="216"/>
      <c r="M41" s="216"/>
    </row>
    <row r="42" spans="1:13" ht="18" customHeight="1" x14ac:dyDescent="0.25">
      <c r="A42" s="247"/>
      <c r="B42" s="248"/>
      <c r="C42" s="216"/>
      <c r="D42" s="249"/>
      <c r="E42" s="250"/>
      <c r="F42" s="249"/>
      <c r="G42" s="250"/>
      <c r="H42" s="98" t="s">
        <v>21</v>
      </c>
      <c r="I42" s="103">
        <v>2400</v>
      </c>
      <c r="J42" s="104">
        <f t="shared" ref="J42" si="28">+G40/I42</f>
        <v>2235.9375</v>
      </c>
      <c r="K42" s="216"/>
      <c r="L42" s="216"/>
      <c r="M42" s="216"/>
    </row>
    <row r="43" spans="1:13" ht="18" customHeight="1" x14ac:dyDescent="0.25">
      <c r="A43" s="199">
        <v>14</v>
      </c>
      <c r="B43" s="200" t="s">
        <v>12</v>
      </c>
      <c r="C43" s="201">
        <v>71550000</v>
      </c>
      <c r="D43" s="202" t="s">
        <v>16</v>
      </c>
      <c r="E43" s="203" t="s">
        <v>16</v>
      </c>
      <c r="F43" s="226"/>
      <c r="G43" s="203">
        <v>2981250</v>
      </c>
      <c r="H43" s="63" t="s">
        <v>20</v>
      </c>
      <c r="I43" s="64">
        <v>1450</v>
      </c>
      <c r="J43" s="65">
        <f>+G43/I43</f>
        <v>2056.0344827586205</v>
      </c>
      <c r="K43" s="201">
        <v>2500</v>
      </c>
      <c r="L43" s="201">
        <v>275</v>
      </c>
      <c r="M43" s="201">
        <v>1100</v>
      </c>
    </row>
    <row r="44" spans="1:13" ht="18" customHeight="1" x14ac:dyDescent="0.25">
      <c r="A44" s="199"/>
      <c r="B44" s="200"/>
      <c r="C44" s="201"/>
      <c r="D44" s="202"/>
      <c r="E44" s="203"/>
      <c r="F44" s="226"/>
      <c r="G44" s="204"/>
      <c r="H44" s="63" t="s">
        <v>22</v>
      </c>
      <c r="I44" s="66">
        <v>1550</v>
      </c>
      <c r="J44" s="67">
        <f t="shared" ref="J44" si="29">+G43/I44</f>
        <v>1923.3870967741937</v>
      </c>
      <c r="K44" s="201"/>
      <c r="L44" s="201"/>
      <c r="M44" s="201"/>
    </row>
    <row r="45" spans="1:13" ht="18" customHeight="1" x14ac:dyDescent="0.25">
      <c r="A45" s="199"/>
      <c r="B45" s="200"/>
      <c r="C45" s="201"/>
      <c r="D45" s="202"/>
      <c r="E45" s="203"/>
      <c r="F45" s="226"/>
      <c r="G45" s="204"/>
      <c r="H45" s="105" t="s">
        <v>21</v>
      </c>
      <c r="I45" s="68">
        <v>2400</v>
      </c>
      <c r="J45" s="69">
        <f t="shared" ref="J45" si="30">+G43/I45</f>
        <v>1242.1875</v>
      </c>
      <c r="K45" s="201"/>
      <c r="L45" s="201"/>
      <c r="M45" s="201"/>
    </row>
    <row r="47" spans="1:13" ht="15.75" x14ac:dyDescent="0.25">
      <c r="C47" s="19" t="s">
        <v>30</v>
      </c>
      <c r="D47" s="19"/>
      <c r="E47" s="19"/>
      <c r="F47" s="19"/>
      <c r="G47" s="19"/>
      <c r="H47" s="19"/>
      <c r="I47" s="19"/>
      <c r="J47" s="19"/>
      <c r="K47" s="19"/>
      <c r="L47" s="19"/>
    </row>
    <row r="48" spans="1:13" ht="15.75" x14ac:dyDescent="0.25">
      <c r="C48" s="19"/>
      <c r="D48" s="19" t="s">
        <v>31</v>
      </c>
      <c r="E48" s="19"/>
      <c r="F48" s="19"/>
      <c r="G48" s="19"/>
      <c r="H48" s="19"/>
      <c r="I48" s="19"/>
      <c r="J48" s="19"/>
      <c r="K48" s="19"/>
      <c r="L48" s="19"/>
    </row>
    <row r="49" spans="3:12" ht="15.75" x14ac:dyDescent="0.25">
      <c r="C49" s="19"/>
      <c r="D49" s="19" t="s">
        <v>32</v>
      </c>
      <c r="E49" s="19"/>
      <c r="F49" s="19"/>
      <c r="G49" s="19"/>
      <c r="H49" s="19"/>
      <c r="I49" s="19"/>
      <c r="J49" s="19"/>
      <c r="K49" s="19"/>
      <c r="L49" s="19"/>
    </row>
    <row r="51" spans="3:12" x14ac:dyDescent="0.25">
      <c r="C51" s="1" t="s">
        <v>33</v>
      </c>
      <c r="D51" s="1" t="s">
        <v>34</v>
      </c>
      <c r="I51" s="1" t="s">
        <v>35</v>
      </c>
    </row>
    <row r="52" spans="3:12" x14ac:dyDescent="0.25">
      <c r="D52" s="20">
        <v>1100</v>
      </c>
      <c r="E52" s="261">
        <f>SUM(D52:D56)</f>
        <v>7950</v>
      </c>
      <c r="F52" s="261">
        <f>E52/5</f>
        <v>1590</v>
      </c>
      <c r="G52" s="259">
        <f>F52*45000</f>
        <v>71550000</v>
      </c>
      <c r="I52" s="20">
        <v>1100</v>
      </c>
      <c r="J52" s="261">
        <f>SUM(I52:I56)</f>
        <v>7950</v>
      </c>
      <c r="K52" s="261">
        <f>J52/5</f>
        <v>1590</v>
      </c>
      <c r="L52" s="259">
        <f>K52*250</f>
        <v>397500</v>
      </c>
    </row>
    <row r="53" spans="3:12" x14ac:dyDescent="0.25">
      <c r="D53" s="20">
        <v>1450</v>
      </c>
      <c r="E53" s="262"/>
      <c r="F53" s="262"/>
      <c r="G53" s="260"/>
      <c r="I53" s="20">
        <v>1450</v>
      </c>
      <c r="J53" s="262"/>
      <c r="K53" s="262"/>
      <c r="L53" s="260"/>
    </row>
    <row r="54" spans="3:12" x14ac:dyDescent="0.25">
      <c r="D54" s="20">
        <v>1550</v>
      </c>
      <c r="E54" s="262"/>
      <c r="F54" s="262"/>
      <c r="G54" s="260"/>
      <c r="I54" s="20">
        <v>1550</v>
      </c>
      <c r="J54" s="262"/>
      <c r="K54" s="262"/>
      <c r="L54" s="260"/>
    </row>
    <row r="55" spans="3:12" x14ac:dyDescent="0.25">
      <c r="D55" s="20">
        <v>1850</v>
      </c>
      <c r="E55" s="262"/>
      <c r="F55" s="262"/>
      <c r="G55" s="260"/>
      <c r="I55" s="20">
        <v>1850</v>
      </c>
      <c r="J55" s="262"/>
      <c r="K55" s="262"/>
      <c r="L55" s="260"/>
    </row>
    <row r="56" spans="3:12" x14ac:dyDescent="0.25">
      <c r="D56" s="20">
        <v>2000</v>
      </c>
      <c r="E56" s="262"/>
      <c r="F56" s="262"/>
      <c r="G56" s="260"/>
      <c r="I56" s="20">
        <v>2000</v>
      </c>
      <c r="J56" s="262"/>
      <c r="K56" s="262"/>
      <c r="L56" s="260"/>
    </row>
  </sheetData>
  <mergeCells count="152">
    <mergeCell ref="L52:L56"/>
    <mergeCell ref="E52:E56"/>
    <mergeCell ref="F52:F56"/>
    <mergeCell ref="G52:G56"/>
    <mergeCell ref="J52:J56"/>
    <mergeCell ref="K52:K56"/>
    <mergeCell ref="F40:F42"/>
    <mergeCell ref="G40:G42"/>
    <mergeCell ref="K40:K42"/>
    <mergeCell ref="L40:L42"/>
    <mergeCell ref="A40:A42"/>
    <mergeCell ref="B40:B42"/>
    <mergeCell ref="C40:C42"/>
    <mergeCell ref="D40:D42"/>
    <mergeCell ref="E40:E42"/>
    <mergeCell ref="G28:G30"/>
    <mergeCell ref="K28:K30"/>
    <mergeCell ref="L28:L30"/>
    <mergeCell ref="M28:M30"/>
    <mergeCell ref="A34:A36"/>
    <mergeCell ref="B34:B36"/>
    <mergeCell ref="C34:C36"/>
    <mergeCell ref="D34:D36"/>
    <mergeCell ref="E34:E36"/>
    <mergeCell ref="F34:F36"/>
    <mergeCell ref="G34:G36"/>
    <mergeCell ref="K34:K36"/>
    <mergeCell ref="L34:L36"/>
    <mergeCell ref="M34:M36"/>
    <mergeCell ref="G31:G33"/>
    <mergeCell ref="G16:G18"/>
    <mergeCell ref="K16:K18"/>
    <mergeCell ref="L16:L18"/>
    <mergeCell ref="M16:M18"/>
    <mergeCell ref="A22:A24"/>
    <mergeCell ref="B22:B24"/>
    <mergeCell ref="C22:C24"/>
    <mergeCell ref="D22:D24"/>
    <mergeCell ref="E22:E24"/>
    <mergeCell ref="F22:F24"/>
    <mergeCell ref="G22:G24"/>
    <mergeCell ref="K22:K24"/>
    <mergeCell ref="L22:L24"/>
    <mergeCell ref="M22:M24"/>
    <mergeCell ref="A16:A18"/>
    <mergeCell ref="B16:B18"/>
    <mergeCell ref="C16:C18"/>
    <mergeCell ref="D16:D18"/>
    <mergeCell ref="E16:E18"/>
    <mergeCell ref="A19:A21"/>
    <mergeCell ref="B19:B21"/>
    <mergeCell ref="C19:C21"/>
    <mergeCell ref="D19:D21"/>
    <mergeCell ref="E19:E21"/>
    <mergeCell ref="D2:E2"/>
    <mergeCell ref="F2:J2"/>
    <mergeCell ref="K2:M2"/>
    <mergeCell ref="A2:C2"/>
    <mergeCell ref="A1:M1"/>
    <mergeCell ref="K37:K39"/>
    <mergeCell ref="K43:K45"/>
    <mergeCell ref="F4:F6"/>
    <mergeCell ref="F7:F9"/>
    <mergeCell ref="F13:F15"/>
    <mergeCell ref="F19:F21"/>
    <mergeCell ref="F25:F27"/>
    <mergeCell ref="F31:F33"/>
    <mergeCell ref="F37:F39"/>
    <mergeCell ref="F43:F45"/>
    <mergeCell ref="G19:G21"/>
    <mergeCell ref="G13:G15"/>
    <mergeCell ref="G7:G9"/>
    <mergeCell ref="G4:G6"/>
    <mergeCell ref="F10:F12"/>
    <mergeCell ref="F16:F18"/>
    <mergeCell ref="L37:L39"/>
    <mergeCell ref="M37:M39"/>
    <mergeCell ref="L43:L45"/>
    <mergeCell ref="M43:M45"/>
    <mergeCell ref="K4:K6"/>
    <mergeCell ref="K7:K9"/>
    <mergeCell ref="K13:K15"/>
    <mergeCell ref="K19:K21"/>
    <mergeCell ref="K25:K27"/>
    <mergeCell ref="K31:K33"/>
    <mergeCell ref="L19:L21"/>
    <mergeCell ref="M19:M21"/>
    <mergeCell ref="L25:L27"/>
    <mergeCell ref="M25:M27"/>
    <mergeCell ref="L31:L33"/>
    <mergeCell ref="M31:M33"/>
    <mergeCell ref="M40:M42"/>
    <mergeCell ref="H3:I3"/>
    <mergeCell ref="L4:L6"/>
    <mergeCell ref="M4:M6"/>
    <mergeCell ref="L7:L9"/>
    <mergeCell ref="M7:M9"/>
    <mergeCell ref="L13:L15"/>
    <mergeCell ref="M13:M15"/>
    <mergeCell ref="A43:A45"/>
    <mergeCell ref="B43:B45"/>
    <mergeCell ref="C43:C45"/>
    <mergeCell ref="D43:D45"/>
    <mergeCell ref="E43:E45"/>
    <mergeCell ref="G43:G45"/>
    <mergeCell ref="A37:A39"/>
    <mergeCell ref="B37:B39"/>
    <mergeCell ref="C37:C39"/>
    <mergeCell ref="D37:D39"/>
    <mergeCell ref="E37:E39"/>
    <mergeCell ref="G37:G39"/>
    <mergeCell ref="A31:A33"/>
    <mergeCell ref="B31:B33"/>
    <mergeCell ref="C31:C33"/>
    <mergeCell ref="D31:D33"/>
    <mergeCell ref="E31:E33"/>
    <mergeCell ref="A25:A27"/>
    <mergeCell ref="B25:B27"/>
    <mergeCell ref="C25:C27"/>
    <mergeCell ref="D25:D27"/>
    <mergeCell ref="E25:E27"/>
    <mergeCell ref="G25:G27"/>
    <mergeCell ref="A28:A30"/>
    <mergeCell ref="B28:B30"/>
    <mergeCell ref="C28:C30"/>
    <mergeCell ref="D28:D30"/>
    <mergeCell ref="E28:E30"/>
    <mergeCell ref="F28:F30"/>
    <mergeCell ref="A13:A15"/>
    <mergeCell ref="B13:B15"/>
    <mergeCell ref="C13:C15"/>
    <mergeCell ref="D13:D15"/>
    <mergeCell ref="E13:E15"/>
    <mergeCell ref="A7:A9"/>
    <mergeCell ref="B7:B9"/>
    <mergeCell ref="C7:C9"/>
    <mergeCell ref="D7:D9"/>
    <mergeCell ref="E7:E9"/>
    <mergeCell ref="A4:A6"/>
    <mergeCell ref="B4:B6"/>
    <mergeCell ref="C4:C6"/>
    <mergeCell ref="D4:D6"/>
    <mergeCell ref="E4:E6"/>
    <mergeCell ref="G10:G12"/>
    <mergeCell ref="K10:K12"/>
    <mergeCell ref="L10:L12"/>
    <mergeCell ref="M10:M12"/>
    <mergeCell ref="A10:A12"/>
    <mergeCell ref="B10:B12"/>
    <mergeCell ref="C10:C12"/>
    <mergeCell ref="D10:D12"/>
    <mergeCell ref="E10:E12"/>
  </mergeCells>
  <printOptions horizontalCentered="1"/>
  <pageMargins left="0.23622047244094491" right="0.23622047244094491" top="0.19685039370078741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opLeftCell="A22" workbookViewId="0">
      <selection activeCell="F28" sqref="F28:F30"/>
    </sheetView>
  </sheetViews>
  <sheetFormatPr defaultRowHeight="15" x14ac:dyDescent="0.25"/>
  <cols>
    <col min="1" max="1" width="2.7109375" style="2" customWidth="1"/>
    <col min="2" max="2" width="3.28515625" style="2" customWidth="1"/>
    <col min="3" max="3" width="12.28515625" style="1" customWidth="1"/>
    <col min="4" max="4" width="10" style="1" customWidth="1"/>
    <col min="5" max="5" width="13.42578125" style="1" customWidth="1"/>
    <col min="6" max="6" width="9.28515625" style="1" customWidth="1"/>
    <col min="7" max="7" width="13.7109375" style="1" customWidth="1"/>
    <col min="8" max="8" width="8.140625" style="1" customWidth="1"/>
    <col min="9" max="9" width="9.5703125" style="1" customWidth="1"/>
    <col min="10" max="10" width="9" style="1" customWidth="1"/>
    <col min="11" max="11" width="9.5703125" style="1" customWidth="1"/>
    <col min="12" max="12" width="12" style="1" customWidth="1"/>
    <col min="13" max="13" width="8.7109375" style="1" customWidth="1"/>
    <col min="14" max="14" width="12.42578125" style="1" bestFit="1" customWidth="1"/>
    <col min="15" max="15" width="12.5703125" style="1" customWidth="1"/>
    <col min="16" max="16" width="6.42578125" style="1" customWidth="1"/>
    <col min="17" max="17" width="7.5703125" style="1" customWidth="1"/>
    <col min="18" max="16384" width="9.140625" style="1"/>
  </cols>
  <sheetData>
    <row r="1" spans="1:19" ht="39.75" customHeight="1" x14ac:dyDescent="0.25">
      <c r="A1" s="338" t="s">
        <v>42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40"/>
    </row>
    <row r="2" spans="1:19" ht="40.5" customHeight="1" x14ac:dyDescent="0.25">
      <c r="A2" s="342"/>
      <c r="B2" s="219"/>
      <c r="C2" s="220"/>
      <c r="D2" s="217" t="s">
        <v>18</v>
      </c>
      <c r="E2" s="217"/>
      <c r="F2" s="217" t="s">
        <v>13</v>
      </c>
      <c r="G2" s="217"/>
      <c r="H2" s="217"/>
      <c r="I2" s="217"/>
      <c r="J2" s="217"/>
      <c r="K2" s="217" t="s">
        <v>19</v>
      </c>
      <c r="L2" s="217"/>
      <c r="M2" s="217"/>
      <c r="N2" s="320" t="s">
        <v>66</v>
      </c>
      <c r="O2" s="320" t="s">
        <v>57</v>
      </c>
      <c r="P2" s="320" t="s">
        <v>44</v>
      </c>
      <c r="Q2" s="336" t="s">
        <v>45</v>
      </c>
    </row>
    <row r="3" spans="1:19" s="3" customFormat="1" ht="134.25" customHeight="1" x14ac:dyDescent="0.25">
      <c r="A3" s="107" t="s">
        <v>1</v>
      </c>
      <c r="B3" s="106" t="s">
        <v>0</v>
      </c>
      <c r="C3" s="106" t="s">
        <v>61</v>
      </c>
      <c r="D3" s="106" t="s">
        <v>36</v>
      </c>
      <c r="E3" s="115" t="s">
        <v>65</v>
      </c>
      <c r="F3" s="106" t="s">
        <v>17</v>
      </c>
      <c r="G3" s="106" t="s">
        <v>40</v>
      </c>
      <c r="H3" s="198" t="s">
        <v>41</v>
      </c>
      <c r="I3" s="198"/>
      <c r="J3" s="106" t="s">
        <v>2</v>
      </c>
      <c r="K3" s="106" t="s">
        <v>15</v>
      </c>
      <c r="L3" s="106" t="s">
        <v>3</v>
      </c>
      <c r="M3" s="106" t="s">
        <v>4</v>
      </c>
      <c r="N3" s="320"/>
      <c r="O3" s="320"/>
      <c r="P3" s="320"/>
      <c r="Q3" s="336"/>
      <c r="S3" s="3" t="s">
        <v>67</v>
      </c>
    </row>
    <row r="4" spans="1:19" ht="18" customHeight="1" x14ac:dyDescent="0.25">
      <c r="A4" s="333">
        <v>1</v>
      </c>
      <c r="B4" s="161" t="s">
        <v>5</v>
      </c>
      <c r="C4" s="162">
        <v>88740000</v>
      </c>
      <c r="D4" s="163">
        <v>2</v>
      </c>
      <c r="E4" s="164">
        <f>+D4*C4</f>
        <v>177480000</v>
      </c>
      <c r="F4" s="163" t="s">
        <v>14</v>
      </c>
      <c r="G4" s="230" t="s">
        <v>14</v>
      </c>
      <c r="H4" s="12" t="s">
        <v>20</v>
      </c>
      <c r="I4" s="13">
        <v>1800</v>
      </c>
      <c r="J4" s="14" t="s">
        <v>14</v>
      </c>
      <c r="K4" s="162">
        <v>2900</v>
      </c>
      <c r="L4" s="162">
        <v>7500</v>
      </c>
      <c r="M4" s="162">
        <v>30000</v>
      </c>
      <c r="N4" s="162">
        <f>E4*0.15</f>
        <v>26622000</v>
      </c>
      <c r="O4" s="162">
        <f>E4*0.05</f>
        <v>8874000</v>
      </c>
      <c r="P4" s="160">
        <v>50</v>
      </c>
      <c r="Q4" s="337">
        <v>8</v>
      </c>
    </row>
    <row r="5" spans="1:19" ht="18" customHeight="1" x14ac:dyDescent="0.25">
      <c r="A5" s="333"/>
      <c r="B5" s="161"/>
      <c r="C5" s="162"/>
      <c r="D5" s="163"/>
      <c r="E5" s="164"/>
      <c r="F5" s="163"/>
      <c r="G5" s="230"/>
      <c r="H5" s="12" t="s">
        <v>22</v>
      </c>
      <c r="I5" s="15">
        <v>1920</v>
      </c>
      <c r="J5" s="16" t="s">
        <v>14</v>
      </c>
      <c r="K5" s="162"/>
      <c r="L5" s="162"/>
      <c r="M5" s="162"/>
      <c r="N5" s="162"/>
      <c r="O5" s="162"/>
      <c r="P5" s="160"/>
      <c r="Q5" s="337"/>
    </row>
    <row r="6" spans="1:19" ht="18" customHeight="1" x14ac:dyDescent="0.25">
      <c r="A6" s="333"/>
      <c r="B6" s="161"/>
      <c r="C6" s="162"/>
      <c r="D6" s="163"/>
      <c r="E6" s="164"/>
      <c r="F6" s="163"/>
      <c r="G6" s="230"/>
      <c r="H6" s="12" t="s">
        <v>21</v>
      </c>
      <c r="I6" s="17">
        <v>2970</v>
      </c>
      <c r="J6" s="18" t="s">
        <v>14</v>
      </c>
      <c r="K6" s="162"/>
      <c r="L6" s="162"/>
      <c r="M6" s="162"/>
      <c r="N6" s="162"/>
      <c r="O6" s="162"/>
      <c r="P6" s="160"/>
      <c r="Q6" s="337"/>
    </row>
    <row r="7" spans="1:19" ht="18" customHeight="1" x14ac:dyDescent="0.25">
      <c r="A7" s="343">
        <f>+A4+1</f>
        <v>2</v>
      </c>
      <c r="B7" s="183" t="s">
        <v>6</v>
      </c>
      <c r="C7" s="184">
        <v>88740000</v>
      </c>
      <c r="D7" s="185">
        <v>1.4</v>
      </c>
      <c r="E7" s="186">
        <f>+D7*C7</f>
        <v>124235999.99999999</v>
      </c>
      <c r="F7" s="222">
        <v>1</v>
      </c>
      <c r="G7" s="186">
        <f>+F7*E7</f>
        <v>124235999.99999999</v>
      </c>
      <c r="H7" s="35" t="s">
        <v>20</v>
      </c>
      <c r="I7" s="36">
        <v>1800</v>
      </c>
      <c r="J7" s="37">
        <f>+G7/I7</f>
        <v>69019.999999999985</v>
      </c>
      <c r="K7" s="184">
        <v>2900</v>
      </c>
      <c r="L7" s="184">
        <v>5750</v>
      </c>
      <c r="M7" s="184">
        <v>22600</v>
      </c>
      <c r="N7" s="184">
        <f>E7*0.15</f>
        <v>18635399.999999996</v>
      </c>
      <c r="O7" s="184">
        <f>E7*0.05</f>
        <v>6211800</v>
      </c>
      <c r="P7" s="182">
        <v>24</v>
      </c>
      <c r="Q7" s="341">
        <v>6</v>
      </c>
    </row>
    <row r="8" spans="1:19" ht="18" customHeight="1" x14ac:dyDescent="0.25">
      <c r="A8" s="343"/>
      <c r="B8" s="183"/>
      <c r="C8" s="184"/>
      <c r="D8" s="185"/>
      <c r="E8" s="186"/>
      <c r="F8" s="222"/>
      <c r="G8" s="229"/>
      <c r="H8" s="35" t="s">
        <v>22</v>
      </c>
      <c r="I8" s="38">
        <v>1920</v>
      </c>
      <c r="J8" s="39">
        <f>+G7/I8</f>
        <v>64706.249999999993</v>
      </c>
      <c r="K8" s="184"/>
      <c r="L8" s="184"/>
      <c r="M8" s="184"/>
      <c r="N8" s="184"/>
      <c r="O8" s="184"/>
      <c r="P8" s="182"/>
      <c r="Q8" s="341"/>
    </row>
    <row r="9" spans="1:19" ht="20.25" customHeight="1" x14ac:dyDescent="0.25">
      <c r="A9" s="343"/>
      <c r="B9" s="183"/>
      <c r="C9" s="184"/>
      <c r="D9" s="185"/>
      <c r="E9" s="186"/>
      <c r="F9" s="222"/>
      <c r="G9" s="229"/>
      <c r="H9" s="35" t="s">
        <v>21</v>
      </c>
      <c r="I9" s="40">
        <v>2970</v>
      </c>
      <c r="J9" s="41">
        <f>+G7/I9</f>
        <v>41830.303030303025</v>
      </c>
      <c r="K9" s="184"/>
      <c r="L9" s="184"/>
      <c r="M9" s="184"/>
      <c r="N9" s="184"/>
      <c r="O9" s="184"/>
      <c r="P9" s="182"/>
      <c r="Q9" s="341"/>
    </row>
    <row r="10" spans="1:19" ht="20.25" customHeight="1" x14ac:dyDescent="0.25">
      <c r="A10" s="363">
        <v>3</v>
      </c>
      <c r="B10" s="171" t="s">
        <v>24</v>
      </c>
      <c r="C10" s="167">
        <v>88740000</v>
      </c>
      <c r="D10" s="174">
        <v>1.2</v>
      </c>
      <c r="E10" s="165">
        <f t="shared" ref="E10" si="0">+D10*C10</f>
        <v>106488000</v>
      </c>
      <c r="F10" s="231">
        <v>1</v>
      </c>
      <c r="G10" s="165">
        <f>+F10*E10</f>
        <v>106488000</v>
      </c>
      <c r="H10" s="5" t="s">
        <v>20</v>
      </c>
      <c r="I10" s="6">
        <v>1800</v>
      </c>
      <c r="J10" s="7">
        <f>+G10/I10</f>
        <v>59160</v>
      </c>
      <c r="K10" s="167">
        <v>2900</v>
      </c>
      <c r="L10" s="167">
        <v>5050</v>
      </c>
      <c r="M10" s="167">
        <v>20150</v>
      </c>
      <c r="N10" s="167">
        <f>E10*0.15</f>
        <v>15973200</v>
      </c>
      <c r="O10" s="167">
        <f t="shared" ref="O10" si="1">E10*0.05</f>
        <v>5324400</v>
      </c>
      <c r="P10" s="330">
        <v>18</v>
      </c>
      <c r="Q10" s="321">
        <v>4</v>
      </c>
    </row>
    <row r="11" spans="1:19" ht="20.25" customHeight="1" x14ac:dyDescent="0.25">
      <c r="A11" s="364"/>
      <c r="B11" s="172"/>
      <c r="C11" s="167"/>
      <c r="D11" s="175"/>
      <c r="E11" s="165"/>
      <c r="F11" s="231"/>
      <c r="G11" s="166"/>
      <c r="H11" s="5" t="s">
        <v>22</v>
      </c>
      <c r="I11" s="8">
        <v>1920</v>
      </c>
      <c r="J11" s="9">
        <f>+G10/I11</f>
        <v>55462.5</v>
      </c>
      <c r="K11" s="167"/>
      <c r="L11" s="167"/>
      <c r="M11" s="167"/>
      <c r="N11" s="167"/>
      <c r="O11" s="167"/>
      <c r="P11" s="330"/>
      <c r="Q11" s="321"/>
    </row>
    <row r="12" spans="1:19" ht="20.25" customHeight="1" x14ac:dyDescent="0.25">
      <c r="A12" s="365"/>
      <c r="B12" s="173"/>
      <c r="C12" s="167"/>
      <c r="D12" s="176"/>
      <c r="E12" s="165"/>
      <c r="F12" s="231"/>
      <c r="G12" s="166"/>
      <c r="H12" s="5" t="s">
        <v>21</v>
      </c>
      <c r="I12" s="10">
        <v>2970</v>
      </c>
      <c r="J12" s="11">
        <f>+G10/I12</f>
        <v>35854.545454545456</v>
      </c>
      <c r="K12" s="167"/>
      <c r="L12" s="167"/>
      <c r="M12" s="167"/>
      <c r="N12" s="167"/>
      <c r="O12" s="167"/>
      <c r="P12" s="330"/>
      <c r="Q12" s="321"/>
    </row>
    <row r="13" spans="1:19" ht="18" customHeight="1" x14ac:dyDescent="0.25">
      <c r="A13" s="361">
        <v>4</v>
      </c>
      <c r="B13" s="178" t="s">
        <v>7</v>
      </c>
      <c r="C13" s="179">
        <v>88740000</v>
      </c>
      <c r="D13" s="180">
        <v>1</v>
      </c>
      <c r="E13" s="181">
        <f t="shared" ref="E13" si="2">+D13*C13</f>
        <v>88740000</v>
      </c>
      <c r="F13" s="180">
        <v>1</v>
      </c>
      <c r="G13" s="181">
        <f>+F13*E13</f>
        <v>88740000</v>
      </c>
      <c r="H13" s="21" t="s">
        <v>20</v>
      </c>
      <c r="I13" s="22">
        <v>1800</v>
      </c>
      <c r="J13" s="23">
        <f>+G13/I13</f>
        <v>49300</v>
      </c>
      <c r="K13" s="179">
        <v>2900</v>
      </c>
      <c r="L13" s="179">
        <v>4350</v>
      </c>
      <c r="M13" s="179">
        <v>17000</v>
      </c>
      <c r="N13" s="179">
        <f>E13*0.15</f>
        <v>13311000</v>
      </c>
      <c r="O13" s="179">
        <f t="shared" ref="O13" si="3">E13*0.05</f>
        <v>4437000</v>
      </c>
      <c r="P13" s="177">
        <v>12</v>
      </c>
      <c r="Q13" s="322">
        <v>3</v>
      </c>
    </row>
    <row r="14" spans="1:19" ht="18" customHeight="1" x14ac:dyDescent="0.25">
      <c r="A14" s="361"/>
      <c r="B14" s="178"/>
      <c r="C14" s="179"/>
      <c r="D14" s="180"/>
      <c r="E14" s="181"/>
      <c r="F14" s="180"/>
      <c r="G14" s="181"/>
      <c r="H14" s="21" t="s">
        <v>22</v>
      </c>
      <c r="I14" s="24">
        <v>1920</v>
      </c>
      <c r="J14" s="25">
        <f>+G13/I14</f>
        <v>46218.75</v>
      </c>
      <c r="K14" s="179"/>
      <c r="L14" s="179"/>
      <c r="M14" s="179"/>
      <c r="N14" s="179"/>
      <c r="O14" s="179"/>
      <c r="P14" s="177"/>
      <c r="Q14" s="322"/>
    </row>
    <row r="15" spans="1:19" ht="14.25" customHeight="1" x14ac:dyDescent="0.25">
      <c r="A15" s="361"/>
      <c r="B15" s="178"/>
      <c r="C15" s="179"/>
      <c r="D15" s="180"/>
      <c r="E15" s="181"/>
      <c r="F15" s="180"/>
      <c r="G15" s="181"/>
      <c r="H15" s="21" t="s">
        <v>21</v>
      </c>
      <c r="I15" s="26">
        <v>2970</v>
      </c>
      <c r="J15" s="27">
        <f>+G13/I15</f>
        <v>29878.78787878788</v>
      </c>
      <c r="K15" s="179"/>
      <c r="L15" s="179"/>
      <c r="M15" s="179"/>
      <c r="N15" s="179"/>
      <c r="O15" s="179"/>
      <c r="P15" s="177"/>
      <c r="Q15" s="322"/>
    </row>
    <row r="16" spans="1:19" ht="18" customHeight="1" x14ac:dyDescent="0.25">
      <c r="A16" s="362">
        <v>5</v>
      </c>
      <c r="B16" s="243" t="s">
        <v>25</v>
      </c>
      <c r="C16" s="234">
        <v>88740000</v>
      </c>
      <c r="D16" s="232">
        <v>0.83333333333329995</v>
      </c>
      <c r="E16" s="233">
        <f t="shared" ref="E16" si="4">+D16*C16</f>
        <v>73949999.999997035</v>
      </c>
      <c r="F16" s="232">
        <v>1</v>
      </c>
      <c r="G16" s="233">
        <f>+F16*E16</f>
        <v>73949999.999997035</v>
      </c>
      <c r="H16" s="28" t="s">
        <v>20</v>
      </c>
      <c r="I16" s="29">
        <v>1800</v>
      </c>
      <c r="J16" s="30">
        <f>+G16/I16</f>
        <v>41083.333333331684</v>
      </c>
      <c r="K16" s="234">
        <v>2900</v>
      </c>
      <c r="L16" s="234">
        <v>3750</v>
      </c>
      <c r="M16" s="234">
        <v>15100</v>
      </c>
      <c r="N16" s="234">
        <f>E16*0.15</f>
        <v>11092499.999999555</v>
      </c>
      <c r="O16" s="234">
        <f t="shared" ref="O16" si="5">E16*0.05</f>
        <v>3697499.9999998519</v>
      </c>
      <c r="P16" s="242">
        <v>10</v>
      </c>
      <c r="Q16" s="323">
        <v>3</v>
      </c>
    </row>
    <row r="17" spans="1:25" ht="18" customHeight="1" x14ac:dyDescent="0.25">
      <c r="A17" s="362"/>
      <c r="B17" s="243"/>
      <c r="C17" s="234"/>
      <c r="D17" s="232"/>
      <c r="E17" s="233"/>
      <c r="F17" s="232"/>
      <c r="G17" s="233"/>
      <c r="H17" s="28" t="s">
        <v>22</v>
      </c>
      <c r="I17" s="31">
        <v>1920</v>
      </c>
      <c r="J17" s="32">
        <f>+G16/I17</f>
        <v>38515.624999998457</v>
      </c>
      <c r="K17" s="234"/>
      <c r="L17" s="234"/>
      <c r="M17" s="234"/>
      <c r="N17" s="234"/>
      <c r="O17" s="234"/>
      <c r="P17" s="242"/>
      <c r="Q17" s="323"/>
    </row>
    <row r="18" spans="1:25" ht="18" customHeight="1" x14ac:dyDescent="0.25">
      <c r="A18" s="362"/>
      <c r="B18" s="243"/>
      <c r="C18" s="234"/>
      <c r="D18" s="232"/>
      <c r="E18" s="233"/>
      <c r="F18" s="232"/>
      <c r="G18" s="233"/>
      <c r="H18" s="28" t="s">
        <v>21</v>
      </c>
      <c r="I18" s="33">
        <v>2970</v>
      </c>
      <c r="J18" s="34">
        <f>+G16/I18</f>
        <v>24898.989898988901</v>
      </c>
      <c r="K18" s="234"/>
      <c r="L18" s="234"/>
      <c r="M18" s="234"/>
      <c r="N18" s="234"/>
      <c r="O18" s="234"/>
      <c r="P18" s="242"/>
      <c r="Q18" s="323"/>
    </row>
    <row r="19" spans="1:25" ht="18" customHeight="1" x14ac:dyDescent="0.25">
      <c r="A19" s="359">
        <v>6</v>
      </c>
      <c r="B19" s="245" t="s">
        <v>8</v>
      </c>
      <c r="C19" s="360">
        <v>88740000</v>
      </c>
      <c r="D19" s="246">
        <v>0.66666666666666696</v>
      </c>
      <c r="E19" s="227">
        <f t="shared" ref="E19" si="6">+D19*C19</f>
        <v>59160000.00000003</v>
      </c>
      <c r="F19" s="223">
        <v>1</v>
      </c>
      <c r="G19" s="227">
        <f>+F19*E19</f>
        <v>59160000.00000003</v>
      </c>
      <c r="H19" s="42" t="s">
        <v>20</v>
      </c>
      <c r="I19" s="43">
        <v>1800</v>
      </c>
      <c r="J19" s="44">
        <f>+G19/I19</f>
        <v>32866.666666666686</v>
      </c>
      <c r="K19" s="215">
        <v>2900</v>
      </c>
      <c r="L19" s="215">
        <v>3150</v>
      </c>
      <c r="M19" s="215">
        <v>12700</v>
      </c>
      <c r="N19" s="215">
        <f>E19*0.15</f>
        <v>8874000.0000000037</v>
      </c>
      <c r="O19" s="215">
        <f t="shared" ref="O19" si="7">E19*0.05</f>
        <v>2958000.0000000019</v>
      </c>
      <c r="P19" s="331">
        <v>9</v>
      </c>
      <c r="Q19" s="324">
        <v>2</v>
      </c>
    </row>
    <row r="20" spans="1:25" ht="18" customHeight="1" x14ac:dyDescent="0.25">
      <c r="A20" s="359"/>
      <c r="B20" s="245"/>
      <c r="C20" s="360"/>
      <c r="D20" s="246"/>
      <c r="E20" s="227"/>
      <c r="F20" s="223"/>
      <c r="G20" s="228"/>
      <c r="H20" s="42" t="s">
        <v>22</v>
      </c>
      <c r="I20" s="45">
        <v>1920</v>
      </c>
      <c r="J20" s="46">
        <f>+G19/I20</f>
        <v>30812.500000000015</v>
      </c>
      <c r="K20" s="215"/>
      <c r="L20" s="215"/>
      <c r="M20" s="215"/>
      <c r="N20" s="215"/>
      <c r="O20" s="215"/>
      <c r="P20" s="331"/>
      <c r="Q20" s="324"/>
    </row>
    <row r="21" spans="1:25" ht="19.5" customHeight="1" x14ac:dyDescent="0.25">
      <c r="A21" s="359"/>
      <c r="B21" s="245"/>
      <c r="C21" s="360"/>
      <c r="D21" s="246"/>
      <c r="E21" s="227"/>
      <c r="F21" s="223"/>
      <c r="G21" s="228"/>
      <c r="H21" s="42" t="s">
        <v>21</v>
      </c>
      <c r="I21" s="47">
        <v>2970</v>
      </c>
      <c r="J21" s="48">
        <f>+G19/I21</f>
        <v>19919.19191919193</v>
      </c>
      <c r="K21" s="215"/>
      <c r="L21" s="215"/>
      <c r="M21" s="215"/>
      <c r="N21" s="215"/>
      <c r="O21" s="215"/>
      <c r="P21" s="331"/>
      <c r="Q21" s="324"/>
    </row>
    <row r="22" spans="1:25" ht="18" customHeight="1" x14ac:dyDescent="0.25">
      <c r="A22" s="357">
        <v>7</v>
      </c>
      <c r="B22" s="236" t="s">
        <v>26</v>
      </c>
      <c r="C22" s="358">
        <v>88740000</v>
      </c>
      <c r="D22" s="238">
        <v>0.5</v>
      </c>
      <c r="E22" s="239">
        <f t="shared" ref="E22" si="8">+D22*C22</f>
        <v>44370000</v>
      </c>
      <c r="F22" s="240">
        <v>1</v>
      </c>
      <c r="G22" s="239">
        <f>+F22*E22</f>
        <v>44370000</v>
      </c>
      <c r="H22" s="56" t="s">
        <v>20</v>
      </c>
      <c r="I22" s="57">
        <v>1800</v>
      </c>
      <c r="J22" s="58">
        <f>+G22/I22</f>
        <v>24650</v>
      </c>
      <c r="K22" s="237">
        <v>2900</v>
      </c>
      <c r="L22" s="237">
        <v>2700</v>
      </c>
      <c r="M22" s="237">
        <v>10800</v>
      </c>
      <c r="N22" s="237">
        <f>E22*0.15</f>
        <v>6655500</v>
      </c>
      <c r="O22" s="237">
        <f t="shared" ref="O22" si="9">E22*0.05</f>
        <v>2218500</v>
      </c>
      <c r="P22" s="332">
        <v>8</v>
      </c>
      <c r="Q22" s="325">
        <v>2</v>
      </c>
    </row>
    <row r="23" spans="1:25" ht="18" customHeight="1" x14ac:dyDescent="0.25">
      <c r="A23" s="357"/>
      <c r="B23" s="236"/>
      <c r="C23" s="358"/>
      <c r="D23" s="238"/>
      <c r="E23" s="239"/>
      <c r="F23" s="240"/>
      <c r="G23" s="241"/>
      <c r="H23" s="56" t="s">
        <v>22</v>
      </c>
      <c r="I23" s="59">
        <v>1920</v>
      </c>
      <c r="J23" s="60">
        <f>+G22/I23</f>
        <v>23109.375</v>
      </c>
      <c r="K23" s="237"/>
      <c r="L23" s="237"/>
      <c r="M23" s="237"/>
      <c r="N23" s="237"/>
      <c r="O23" s="237"/>
      <c r="P23" s="332"/>
      <c r="Q23" s="325"/>
    </row>
    <row r="24" spans="1:25" ht="18" customHeight="1" x14ac:dyDescent="0.25">
      <c r="A24" s="357"/>
      <c r="B24" s="236"/>
      <c r="C24" s="358"/>
      <c r="D24" s="238"/>
      <c r="E24" s="239"/>
      <c r="F24" s="240"/>
      <c r="G24" s="241"/>
      <c r="H24" s="56" t="s">
        <v>21</v>
      </c>
      <c r="I24" s="61">
        <v>2970</v>
      </c>
      <c r="J24" s="62">
        <f>+G22/I24</f>
        <v>14939.39393939394</v>
      </c>
      <c r="K24" s="237"/>
      <c r="L24" s="237"/>
      <c r="M24" s="237"/>
      <c r="N24" s="237"/>
      <c r="O24" s="237"/>
      <c r="P24" s="332"/>
      <c r="Q24" s="325"/>
    </row>
    <row r="25" spans="1:25" ht="18" customHeight="1" x14ac:dyDescent="0.25">
      <c r="A25" s="356">
        <v>8</v>
      </c>
      <c r="B25" s="188" t="s">
        <v>9</v>
      </c>
      <c r="C25" s="189">
        <v>88740000</v>
      </c>
      <c r="D25" s="190">
        <v>0.33333333333333331</v>
      </c>
      <c r="E25" s="191">
        <f t="shared" ref="E25" si="10">+D25*C25</f>
        <v>29580000</v>
      </c>
      <c r="F25" s="224">
        <v>1</v>
      </c>
      <c r="G25" s="191">
        <f>+F25*E25</f>
        <v>29580000</v>
      </c>
      <c r="H25" s="49" t="s">
        <v>20</v>
      </c>
      <c r="I25" s="50">
        <v>1800</v>
      </c>
      <c r="J25" s="51">
        <f t="shared" ref="J25" si="11">+G25/I25</f>
        <v>16433.333333333332</v>
      </c>
      <c r="K25" s="189">
        <v>2900</v>
      </c>
      <c r="L25" s="189">
        <v>2200</v>
      </c>
      <c r="M25" s="189">
        <v>8500</v>
      </c>
      <c r="N25" s="189">
        <f>E25*0.1</f>
        <v>2958000</v>
      </c>
      <c r="O25" s="189">
        <f t="shared" ref="O25" si="12">E25*0.05</f>
        <v>1479000</v>
      </c>
      <c r="P25" s="187">
        <v>6</v>
      </c>
      <c r="Q25" s="326">
        <v>2</v>
      </c>
      <c r="S25" s="116"/>
      <c r="T25" s="116"/>
      <c r="U25" s="116"/>
      <c r="V25" s="116"/>
      <c r="W25" s="116"/>
      <c r="X25" s="116"/>
      <c r="Y25" s="116"/>
    </row>
    <row r="26" spans="1:25" ht="18" customHeight="1" x14ac:dyDescent="0.25">
      <c r="A26" s="356"/>
      <c r="B26" s="188"/>
      <c r="C26" s="189"/>
      <c r="D26" s="190"/>
      <c r="E26" s="191"/>
      <c r="F26" s="224"/>
      <c r="G26" s="191"/>
      <c r="H26" s="49" t="s">
        <v>22</v>
      </c>
      <c r="I26" s="52">
        <v>1920</v>
      </c>
      <c r="J26" s="53">
        <f t="shared" ref="J26" si="13">+G25/I26</f>
        <v>15406.25</v>
      </c>
      <c r="K26" s="189"/>
      <c r="L26" s="189"/>
      <c r="M26" s="189"/>
      <c r="N26" s="189"/>
      <c r="O26" s="189"/>
      <c r="P26" s="187"/>
      <c r="Q26" s="326"/>
      <c r="S26" s="116"/>
      <c r="T26" s="116"/>
      <c r="U26" s="116"/>
      <c r="V26" s="116"/>
      <c r="W26" s="116"/>
      <c r="X26" s="116"/>
      <c r="Y26" s="116"/>
    </row>
    <row r="27" spans="1:25" ht="18" customHeight="1" x14ac:dyDescent="0.25">
      <c r="A27" s="356"/>
      <c r="B27" s="188"/>
      <c r="C27" s="189"/>
      <c r="D27" s="190"/>
      <c r="E27" s="191"/>
      <c r="F27" s="224"/>
      <c r="G27" s="191"/>
      <c r="H27" s="49" t="s">
        <v>21</v>
      </c>
      <c r="I27" s="54">
        <v>2970</v>
      </c>
      <c r="J27" s="55">
        <f t="shared" ref="J27" si="14">+G25/I27</f>
        <v>9959.5959595959594</v>
      </c>
      <c r="K27" s="189"/>
      <c r="L27" s="189"/>
      <c r="M27" s="189"/>
      <c r="N27" s="189"/>
      <c r="O27" s="189"/>
      <c r="P27" s="187"/>
      <c r="Q27" s="326"/>
      <c r="S27" s="116"/>
      <c r="T27" s="116"/>
      <c r="U27" s="116"/>
      <c r="V27" s="116"/>
      <c r="W27" s="116"/>
      <c r="X27" s="116"/>
      <c r="Y27" s="116"/>
    </row>
    <row r="28" spans="1:25" ht="18" customHeight="1" x14ac:dyDescent="0.25">
      <c r="A28" s="355">
        <v>9</v>
      </c>
      <c r="B28" s="193" t="s">
        <v>27</v>
      </c>
      <c r="C28" s="194">
        <v>88740000</v>
      </c>
      <c r="D28" s="195">
        <v>0.2</v>
      </c>
      <c r="E28" s="196">
        <f>+D28*C28</f>
        <v>17748000</v>
      </c>
      <c r="F28" s="197">
        <v>1.3333333333333</v>
      </c>
      <c r="G28" s="196">
        <f>+F28*E28</f>
        <v>23663999.999999408</v>
      </c>
      <c r="H28" s="70" t="s">
        <v>20</v>
      </c>
      <c r="I28" s="71">
        <v>1800</v>
      </c>
      <c r="J28" s="72">
        <f>+G28/I28</f>
        <v>13146.666666666337</v>
      </c>
      <c r="K28" s="194">
        <v>2900</v>
      </c>
      <c r="L28" s="194">
        <v>1800</v>
      </c>
      <c r="M28" s="194">
        <v>7200</v>
      </c>
      <c r="N28" s="194">
        <f>E28*0.1</f>
        <v>1774800</v>
      </c>
      <c r="O28" s="194">
        <f t="shared" ref="O28" si="15">E28*0.05</f>
        <v>887400</v>
      </c>
      <c r="P28" s="192">
        <v>5</v>
      </c>
      <c r="Q28" s="327">
        <v>2</v>
      </c>
      <c r="S28" s="116"/>
      <c r="T28" s="116"/>
      <c r="U28" s="116"/>
      <c r="V28" s="116"/>
      <c r="W28" s="116"/>
      <c r="X28" s="116"/>
      <c r="Y28" s="116"/>
    </row>
    <row r="29" spans="1:25" ht="18" customHeight="1" x14ac:dyDescent="0.25">
      <c r="A29" s="355"/>
      <c r="B29" s="193"/>
      <c r="C29" s="194"/>
      <c r="D29" s="195"/>
      <c r="E29" s="196"/>
      <c r="F29" s="197"/>
      <c r="G29" s="196"/>
      <c r="H29" s="70" t="s">
        <v>22</v>
      </c>
      <c r="I29" s="73">
        <v>1920</v>
      </c>
      <c r="J29" s="74">
        <f t="shared" ref="J29" si="16">+G28/I29</f>
        <v>12324.999999999691</v>
      </c>
      <c r="K29" s="194"/>
      <c r="L29" s="194"/>
      <c r="M29" s="194"/>
      <c r="N29" s="194"/>
      <c r="O29" s="194"/>
      <c r="P29" s="192"/>
      <c r="Q29" s="327"/>
      <c r="S29" s="116"/>
      <c r="T29" s="116"/>
      <c r="U29" s="116"/>
      <c r="V29" s="116"/>
      <c r="W29" s="116"/>
      <c r="X29" s="116"/>
      <c r="Y29" s="116"/>
    </row>
    <row r="30" spans="1:25" ht="18" customHeight="1" x14ac:dyDescent="0.25">
      <c r="A30" s="355"/>
      <c r="B30" s="193"/>
      <c r="C30" s="194"/>
      <c r="D30" s="195"/>
      <c r="E30" s="196"/>
      <c r="F30" s="197"/>
      <c r="G30" s="196"/>
      <c r="H30" s="70" t="s">
        <v>21</v>
      </c>
      <c r="I30" s="75">
        <v>2970</v>
      </c>
      <c r="J30" s="76">
        <f t="shared" ref="J30" si="17">+G28/I30</f>
        <v>7967.6767676765685</v>
      </c>
      <c r="K30" s="194"/>
      <c r="L30" s="194"/>
      <c r="M30" s="194"/>
      <c r="N30" s="194"/>
      <c r="O30" s="194"/>
      <c r="P30" s="192"/>
      <c r="Q30" s="327"/>
      <c r="S30" s="116"/>
      <c r="T30" s="116"/>
      <c r="U30" s="116"/>
      <c r="V30" s="116"/>
      <c r="W30" s="116"/>
      <c r="X30" s="116"/>
      <c r="Y30" s="116"/>
    </row>
    <row r="31" spans="1:25" ht="18" customHeight="1" x14ac:dyDescent="0.25">
      <c r="A31" s="335">
        <v>10</v>
      </c>
      <c r="B31" s="211" t="s">
        <v>10</v>
      </c>
      <c r="C31" s="212">
        <v>88740000</v>
      </c>
      <c r="D31" s="213">
        <v>0.1</v>
      </c>
      <c r="E31" s="214">
        <f t="shared" ref="E31" si="18">+D31*C31</f>
        <v>8874000</v>
      </c>
      <c r="F31" s="225">
        <v>2</v>
      </c>
      <c r="G31" s="214">
        <f>+F31*E31</f>
        <v>17748000</v>
      </c>
      <c r="H31" s="77" t="s">
        <v>20</v>
      </c>
      <c r="I31" s="78">
        <v>1800</v>
      </c>
      <c r="J31" s="79">
        <f t="shared" ref="J31" si="19">+G31/I31</f>
        <v>9860</v>
      </c>
      <c r="K31" s="212">
        <v>2900</v>
      </c>
      <c r="L31" s="212">
        <v>1400</v>
      </c>
      <c r="M31" s="212">
        <v>5750</v>
      </c>
      <c r="N31" s="212" t="s">
        <v>46</v>
      </c>
      <c r="O31" s="212">
        <f t="shared" ref="O31" si="20">E31*0.05</f>
        <v>443700</v>
      </c>
      <c r="P31" s="210">
        <v>3</v>
      </c>
      <c r="Q31" s="328">
        <v>1</v>
      </c>
    </row>
    <row r="32" spans="1:25" ht="18" customHeight="1" x14ac:dyDescent="0.25">
      <c r="A32" s="335"/>
      <c r="B32" s="211"/>
      <c r="C32" s="212"/>
      <c r="D32" s="213"/>
      <c r="E32" s="214"/>
      <c r="F32" s="225"/>
      <c r="G32" s="258"/>
      <c r="H32" s="77" t="s">
        <v>22</v>
      </c>
      <c r="I32" s="80">
        <v>1920</v>
      </c>
      <c r="J32" s="81">
        <f t="shared" ref="J32" si="21">+G31/I32</f>
        <v>9243.75</v>
      </c>
      <c r="K32" s="212"/>
      <c r="L32" s="212"/>
      <c r="M32" s="212"/>
      <c r="N32" s="212"/>
      <c r="O32" s="212"/>
      <c r="P32" s="210"/>
      <c r="Q32" s="328"/>
    </row>
    <row r="33" spans="1:17" ht="18" customHeight="1" x14ac:dyDescent="0.25">
      <c r="A33" s="335"/>
      <c r="B33" s="211"/>
      <c r="C33" s="212"/>
      <c r="D33" s="213"/>
      <c r="E33" s="214"/>
      <c r="F33" s="225"/>
      <c r="G33" s="258"/>
      <c r="H33" s="77" t="s">
        <v>21</v>
      </c>
      <c r="I33" s="82">
        <v>2970</v>
      </c>
      <c r="J33" s="83">
        <f t="shared" ref="J33" si="22">+G31/I33</f>
        <v>5975.757575757576</v>
      </c>
      <c r="K33" s="212"/>
      <c r="L33" s="212"/>
      <c r="M33" s="212"/>
      <c r="N33" s="212"/>
      <c r="O33" s="212"/>
      <c r="P33" s="210"/>
      <c r="Q33" s="328"/>
    </row>
    <row r="34" spans="1:17" ht="18" customHeight="1" x14ac:dyDescent="0.25">
      <c r="A34" s="334">
        <v>11</v>
      </c>
      <c r="B34" s="252" t="s">
        <v>28</v>
      </c>
      <c r="C34" s="253">
        <v>88740000</v>
      </c>
      <c r="D34" s="254">
        <v>8.5000000000000006E-2</v>
      </c>
      <c r="E34" s="255">
        <f t="shared" ref="E34" si="23">+D34*C34</f>
        <v>7542900.0000000009</v>
      </c>
      <c r="F34" s="256">
        <v>1.75</v>
      </c>
      <c r="G34" s="255">
        <f>+F34*E34</f>
        <v>13200075.000000002</v>
      </c>
      <c r="H34" s="84" t="s">
        <v>20</v>
      </c>
      <c r="I34" s="85">
        <v>1800</v>
      </c>
      <c r="J34" s="86">
        <f t="shared" ref="J34" si="24">+G34/I34</f>
        <v>7333.3750000000009</v>
      </c>
      <c r="K34" s="253">
        <v>2900</v>
      </c>
      <c r="L34" s="253">
        <v>1150</v>
      </c>
      <c r="M34" s="253">
        <v>4800</v>
      </c>
      <c r="N34" s="253" t="s">
        <v>46</v>
      </c>
      <c r="O34" s="253">
        <f t="shared" ref="O34" si="25">E34*0.05</f>
        <v>377145.00000000006</v>
      </c>
      <c r="P34" s="251">
        <v>3</v>
      </c>
      <c r="Q34" s="329">
        <v>1</v>
      </c>
    </row>
    <row r="35" spans="1:17" ht="18" customHeight="1" x14ac:dyDescent="0.25">
      <c r="A35" s="334"/>
      <c r="B35" s="252"/>
      <c r="C35" s="253"/>
      <c r="D35" s="254"/>
      <c r="E35" s="255"/>
      <c r="F35" s="256"/>
      <c r="G35" s="257"/>
      <c r="H35" s="84" t="s">
        <v>22</v>
      </c>
      <c r="I35" s="87">
        <v>1920</v>
      </c>
      <c r="J35" s="88">
        <f t="shared" ref="J35" si="26">+G34/I35</f>
        <v>6875.0390625000009</v>
      </c>
      <c r="K35" s="253"/>
      <c r="L35" s="253"/>
      <c r="M35" s="253"/>
      <c r="N35" s="253"/>
      <c r="O35" s="253"/>
      <c r="P35" s="251"/>
      <c r="Q35" s="329"/>
    </row>
    <row r="36" spans="1:17" ht="18" customHeight="1" x14ac:dyDescent="0.25">
      <c r="A36" s="334"/>
      <c r="B36" s="252"/>
      <c r="C36" s="253"/>
      <c r="D36" s="254"/>
      <c r="E36" s="255"/>
      <c r="F36" s="256"/>
      <c r="G36" s="257"/>
      <c r="H36" s="84" t="s">
        <v>21</v>
      </c>
      <c r="I36" s="89">
        <v>2970</v>
      </c>
      <c r="J36" s="90">
        <f t="shared" ref="J36" si="27">+G34/I36</f>
        <v>4444.4696969696979</v>
      </c>
      <c r="K36" s="253"/>
      <c r="L36" s="253"/>
      <c r="M36" s="253"/>
      <c r="N36" s="253"/>
      <c r="O36" s="253"/>
      <c r="P36" s="251"/>
      <c r="Q36" s="329"/>
    </row>
    <row r="37" spans="1:17" ht="18" customHeight="1" x14ac:dyDescent="0.25">
      <c r="A37" s="354">
        <v>12</v>
      </c>
      <c r="B37" s="206" t="s">
        <v>11</v>
      </c>
      <c r="C37" s="207">
        <v>88740000</v>
      </c>
      <c r="D37" s="208">
        <v>7.0000000000000007E-2</v>
      </c>
      <c r="E37" s="209">
        <f t="shared" ref="E37" si="28">+D37*C37</f>
        <v>6211800.0000000009</v>
      </c>
      <c r="F37" s="208">
        <v>1.5</v>
      </c>
      <c r="G37" s="209">
        <f>+E37*F37</f>
        <v>9317700.0000000019</v>
      </c>
      <c r="H37" s="91" t="s">
        <v>20</v>
      </c>
      <c r="I37" s="92">
        <v>1800</v>
      </c>
      <c r="J37" s="93">
        <f t="shared" ref="J37" si="29">+G37/I37</f>
        <v>5176.5000000000009</v>
      </c>
      <c r="K37" s="207">
        <v>2900</v>
      </c>
      <c r="L37" s="207">
        <v>950</v>
      </c>
      <c r="M37" s="207">
        <v>3750</v>
      </c>
      <c r="N37" s="207" t="s">
        <v>46</v>
      </c>
      <c r="O37" s="207">
        <f t="shared" ref="O37" si="30">E37*0.05</f>
        <v>310590.00000000006</v>
      </c>
      <c r="P37" s="205">
        <v>1</v>
      </c>
      <c r="Q37" s="272">
        <v>1</v>
      </c>
    </row>
    <row r="38" spans="1:17" ht="18" customHeight="1" x14ac:dyDescent="0.25">
      <c r="A38" s="354"/>
      <c r="B38" s="206"/>
      <c r="C38" s="207"/>
      <c r="D38" s="208"/>
      <c r="E38" s="209"/>
      <c r="F38" s="208"/>
      <c r="G38" s="209"/>
      <c r="H38" s="91" t="s">
        <v>22</v>
      </c>
      <c r="I38" s="94">
        <v>1920</v>
      </c>
      <c r="J38" s="95">
        <f t="shared" ref="J38" si="31">+G37/I38</f>
        <v>4852.9687500000009</v>
      </c>
      <c r="K38" s="207"/>
      <c r="L38" s="207"/>
      <c r="M38" s="207"/>
      <c r="N38" s="207"/>
      <c r="O38" s="207"/>
      <c r="P38" s="205"/>
      <c r="Q38" s="272"/>
    </row>
    <row r="39" spans="1:17" ht="18" customHeight="1" x14ac:dyDescent="0.25">
      <c r="A39" s="354"/>
      <c r="B39" s="206"/>
      <c r="C39" s="207"/>
      <c r="D39" s="208"/>
      <c r="E39" s="209"/>
      <c r="F39" s="208"/>
      <c r="G39" s="209"/>
      <c r="H39" s="91" t="s">
        <v>21</v>
      </c>
      <c r="I39" s="96">
        <v>2970</v>
      </c>
      <c r="J39" s="97">
        <f t="shared" ref="J39" si="32">+G37/I39</f>
        <v>3137.2727272727279</v>
      </c>
      <c r="K39" s="207"/>
      <c r="L39" s="207"/>
      <c r="M39" s="207"/>
      <c r="N39" s="207"/>
      <c r="O39" s="207"/>
      <c r="P39" s="205"/>
      <c r="Q39" s="272"/>
    </row>
    <row r="40" spans="1:17" ht="18" customHeight="1" x14ac:dyDescent="0.25">
      <c r="A40" s="353">
        <v>13</v>
      </c>
      <c r="B40" s="248" t="s">
        <v>29</v>
      </c>
      <c r="C40" s="216">
        <v>88740000</v>
      </c>
      <c r="D40" s="249">
        <v>0.05</v>
      </c>
      <c r="E40" s="250">
        <f>+D40*C40</f>
        <v>4437000</v>
      </c>
      <c r="F40" s="249">
        <v>1.5</v>
      </c>
      <c r="G40" s="250">
        <f>+E40*F40</f>
        <v>6655500</v>
      </c>
      <c r="H40" s="98" t="s">
        <v>20</v>
      </c>
      <c r="I40" s="99">
        <v>1800</v>
      </c>
      <c r="J40" s="100">
        <f>+G40/I40</f>
        <v>3697.5</v>
      </c>
      <c r="K40" s="216">
        <v>2900</v>
      </c>
      <c r="L40" s="216">
        <v>650</v>
      </c>
      <c r="M40" s="216">
        <v>2550</v>
      </c>
      <c r="N40" s="216" t="s">
        <v>46</v>
      </c>
      <c r="O40" s="216">
        <f t="shared" ref="O40" si="33">E40*0.05</f>
        <v>221850</v>
      </c>
      <c r="P40" s="247">
        <v>1</v>
      </c>
      <c r="Q40" s="273">
        <v>1</v>
      </c>
    </row>
    <row r="41" spans="1:17" ht="18" customHeight="1" x14ac:dyDescent="0.25">
      <c r="A41" s="353"/>
      <c r="B41" s="248"/>
      <c r="C41" s="216"/>
      <c r="D41" s="249"/>
      <c r="E41" s="250"/>
      <c r="F41" s="249"/>
      <c r="G41" s="250"/>
      <c r="H41" s="98" t="s">
        <v>22</v>
      </c>
      <c r="I41" s="101">
        <v>1920</v>
      </c>
      <c r="J41" s="102">
        <f t="shared" ref="J41" si="34">+G40/I41</f>
        <v>3466.40625</v>
      </c>
      <c r="K41" s="216"/>
      <c r="L41" s="216"/>
      <c r="M41" s="216"/>
      <c r="N41" s="216"/>
      <c r="O41" s="216"/>
      <c r="P41" s="247"/>
      <c r="Q41" s="273"/>
    </row>
    <row r="42" spans="1:17" ht="18" customHeight="1" x14ac:dyDescent="0.25">
      <c r="A42" s="353"/>
      <c r="B42" s="248"/>
      <c r="C42" s="216"/>
      <c r="D42" s="249"/>
      <c r="E42" s="250"/>
      <c r="F42" s="249"/>
      <c r="G42" s="250"/>
      <c r="H42" s="98" t="s">
        <v>21</v>
      </c>
      <c r="I42" s="103">
        <v>2970</v>
      </c>
      <c r="J42" s="104">
        <f t="shared" ref="J42" si="35">+G40/I42</f>
        <v>2240.909090909091</v>
      </c>
      <c r="K42" s="216"/>
      <c r="L42" s="216"/>
      <c r="M42" s="216"/>
      <c r="N42" s="216"/>
      <c r="O42" s="216"/>
      <c r="P42" s="247"/>
      <c r="Q42" s="273"/>
    </row>
    <row r="43" spans="1:17" ht="18" customHeight="1" x14ac:dyDescent="0.25">
      <c r="A43" s="344">
        <v>14</v>
      </c>
      <c r="B43" s="200" t="s">
        <v>12</v>
      </c>
      <c r="C43" s="288">
        <v>88740000</v>
      </c>
      <c r="D43" s="202" t="s">
        <v>16</v>
      </c>
      <c r="E43" s="203" t="s">
        <v>16</v>
      </c>
      <c r="F43" s="226"/>
      <c r="G43" s="350">
        <v>3697500</v>
      </c>
      <c r="H43" s="63" t="s">
        <v>20</v>
      </c>
      <c r="I43" s="64">
        <v>1800</v>
      </c>
      <c r="J43" s="65">
        <f>+G43/I43</f>
        <v>2054.1666666666665</v>
      </c>
      <c r="K43" s="201">
        <v>2900</v>
      </c>
      <c r="L43" s="201">
        <v>350</v>
      </c>
      <c r="M43" s="201">
        <v>1300</v>
      </c>
      <c r="N43" s="288" t="s">
        <v>46</v>
      </c>
      <c r="O43" s="288" t="s">
        <v>46</v>
      </c>
      <c r="P43" s="290">
        <v>0</v>
      </c>
      <c r="Q43" s="274">
        <v>0</v>
      </c>
    </row>
    <row r="44" spans="1:17" ht="18" customHeight="1" x14ac:dyDescent="0.25">
      <c r="A44" s="344"/>
      <c r="B44" s="200"/>
      <c r="C44" s="288"/>
      <c r="D44" s="202"/>
      <c r="E44" s="203"/>
      <c r="F44" s="226"/>
      <c r="G44" s="351"/>
      <c r="H44" s="63" t="s">
        <v>22</v>
      </c>
      <c r="I44" s="66">
        <v>1920</v>
      </c>
      <c r="J44" s="67">
        <f t="shared" ref="J44" si="36">+G43/I44</f>
        <v>1925.78125</v>
      </c>
      <c r="K44" s="201"/>
      <c r="L44" s="201"/>
      <c r="M44" s="201"/>
      <c r="N44" s="288"/>
      <c r="O44" s="288"/>
      <c r="P44" s="290"/>
      <c r="Q44" s="274"/>
    </row>
    <row r="45" spans="1:17" ht="18" customHeight="1" thickBot="1" x14ac:dyDescent="0.3">
      <c r="A45" s="345"/>
      <c r="B45" s="346"/>
      <c r="C45" s="288"/>
      <c r="D45" s="347"/>
      <c r="E45" s="348"/>
      <c r="F45" s="349"/>
      <c r="G45" s="352"/>
      <c r="H45" s="108" t="s">
        <v>21</v>
      </c>
      <c r="I45" s="109">
        <v>2970</v>
      </c>
      <c r="J45" s="110">
        <f t="shared" ref="J45" si="37">+G43/I45</f>
        <v>1244.9494949494949</v>
      </c>
      <c r="K45" s="292"/>
      <c r="L45" s="292"/>
      <c r="M45" s="292"/>
      <c r="N45" s="289"/>
      <c r="O45" s="289"/>
      <c r="P45" s="291"/>
      <c r="Q45" s="275"/>
    </row>
    <row r="47" spans="1:17" ht="15.75" x14ac:dyDescent="0.25">
      <c r="C47" s="19" t="s">
        <v>63</v>
      </c>
      <c r="D47" s="19"/>
      <c r="E47" s="19"/>
      <c r="F47" s="19"/>
      <c r="G47" s="19"/>
      <c r="H47" s="19"/>
      <c r="I47" s="19"/>
      <c r="J47" s="19"/>
      <c r="K47" s="19"/>
      <c r="L47" s="19"/>
    </row>
    <row r="48" spans="1:17" ht="15.75" x14ac:dyDescent="0.25">
      <c r="C48" s="19"/>
      <c r="D48" s="19" t="s">
        <v>62</v>
      </c>
      <c r="E48" s="19"/>
      <c r="F48" s="19"/>
      <c r="G48" s="19"/>
      <c r="H48" s="19"/>
      <c r="I48" s="19"/>
      <c r="J48" s="19"/>
      <c r="K48" s="19"/>
      <c r="L48" s="19"/>
    </row>
    <row r="49" spans="3:17" ht="15.75" x14ac:dyDescent="0.25">
      <c r="C49" s="19"/>
      <c r="D49" s="19" t="s">
        <v>56</v>
      </c>
      <c r="E49" s="19"/>
      <c r="F49" s="19"/>
      <c r="G49" s="19"/>
      <c r="H49" s="19"/>
      <c r="I49" s="19"/>
      <c r="J49" s="19"/>
      <c r="K49" s="19"/>
      <c r="L49" s="19"/>
    </row>
    <row r="51" spans="3:17" ht="15.75" thickBot="1" x14ac:dyDescent="0.3">
      <c r="C51" s="1" t="s">
        <v>33</v>
      </c>
      <c r="D51" s="1" t="s">
        <v>34</v>
      </c>
      <c r="I51" s="1" t="s">
        <v>35</v>
      </c>
    </row>
    <row r="52" spans="3:17" ht="15" customHeight="1" x14ac:dyDescent="0.25">
      <c r="D52" s="20">
        <v>1360</v>
      </c>
      <c r="E52" s="261">
        <f>SUM(D52:D56)</f>
        <v>9860</v>
      </c>
      <c r="F52" s="261">
        <f>E52/5</f>
        <v>1972</v>
      </c>
      <c r="G52" s="259">
        <f>F52*45000</f>
        <v>88740000</v>
      </c>
      <c r="I52" s="20">
        <v>1360</v>
      </c>
      <c r="J52" s="261">
        <f>SUM(I52:I56)</f>
        <v>9860</v>
      </c>
      <c r="K52" s="261">
        <f>J52/5</f>
        <v>1972</v>
      </c>
      <c r="L52" s="259">
        <f>K52*250</f>
        <v>493000</v>
      </c>
      <c r="N52" s="293" t="s">
        <v>58</v>
      </c>
      <c r="O52" s="294"/>
      <c r="P52" s="295"/>
      <c r="Q52" s="114"/>
    </row>
    <row r="53" spans="3:17" x14ac:dyDescent="0.25">
      <c r="D53" s="20">
        <v>1800</v>
      </c>
      <c r="E53" s="262"/>
      <c r="F53" s="262"/>
      <c r="G53" s="260"/>
      <c r="I53" s="20">
        <v>1800</v>
      </c>
      <c r="J53" s="262"/>
      <c r="K53" s="262"/>
      <c r="L53" s="260"/>
      <c r="N53" s="296"/>
      <c r="O53" s="297"/>
      <c r="P53" s="298"/>
      <c r="Q53" s="114"/>
    </row>
    <row r="54" spans="3:17" x14ac:dyDescent="0.25">
      <c r="D54" s="20">
        <v>1920</v>
      </c>
      <c r="E54" s="262"/>
      <c r="F54" s="262"/>
      <c r="G54" s="260"/>
      <c r="I54" s="20">
        <v>1920</v>
      </c>
      <c r="J54" s="262"/>
      <c r="K54" s="262"/>
      <c r="L54" s="260"/>
      <c r="N54" s="296"/>
      <c r="O54" s="297"/>
      <c r="P54" s="298"/>
      <c r="Q54" s="114"/>
    </row>
    <row r="55" spans="3:17" x14ac:dyDescent="0.25">
      <c r="D55" s="20">
        <v>2300</v>
      </c>
      <c r="E55" s="262"/>
      <c r="F55" s="262"/>
      <c r="G55" s="260"/>
      <c r="I55" s="20">
        <v>2300</v>
      </c>
      <c r="J55" s="262"/>
      <c r="K55" s="262"/>
      <c r="L55" s="260"/>
      <c r="N55" s="296"/>
      <c r="O55" s="297"/>
      <c r="P55" s="298"/>
      <c r="Q55" s="114"/>
    </row>
    <row r="56" spans="3:17" x14ac:dyDescent="0.25">
      <c r="D56" s="20">
        <v>2480</v>
      </c>
      <c r="E56" s="262"/>
      <c r="F56" s="262"/>
      <c r="G56" s="260"/>
      <c r="I56" s="20">
        <v>2480</v>
      </c>
      <c r="J56" s="262"/>
      <c r="K56" s="262"/>
      <c r="L56" s="260"/>
      <c r="N56" s="296" t="s">
        <v>59</v>
      </c>
      <c r="O56" s="297"/>
      <c r="P56" s="298"/>
      <c r="Q56" s="114"/>
    </row>
    <row r="57" spans="3:17" ht="6" customHeight="1" thickBot="1" x14ac:dyDescent="0.3">
      <c r="N57" s="296"/>
      <c r="O57" s="297"/>
      <c r="P57" s="298"/>
      <c r="Q57" s="114"/>
    </row>
    <row r="58" spans="3:17" ht="17.25" customHeight="1" thickBot="1" x14ac:dyDescent="0.3">
      <c r="C58" s="276" t="s">
        <v>47</v>
      </c>
      <c r="D58" s="277"/>
      <c r="E58" s="277"/>
      <c r="F58" s="277"/>
      <c r="G58" s="277"/>
      <c r="H58" s="277"/>
      <c r="I58" s="277"/>
      <c r="J58" s="277"/>
      <c r="K58" s="277"/>
      <c r="L58" s="278"/>
      <c r="N58" s="296"/>
      <c r="O58" s="297"/>
      <c r="P58" s="298"/>
      <c r="Q58" s="114"/>
    </row>
    <row r="59" spans="3:17" ht="15.75" x14ac:dyDescent="0.25">
      <c r="C59" s="263" t="s">
        <v>48</v>
      </c>
      <c r="D59" s="264"/>
      <c r="E59" s="264"/>
      <c r="F59" s="264"/>
      <c r="G59" s="264"/>
      <c r="H59" s="264"/>
      <c r="I59" s="264"/>
      <c r="J59" s="264"/>
      <c r="K59" s="264"/>
      <c r="L59" s="265"/>
      <c r="N59" s="296"/>
      <c r="O59" s="297"/>
      <c r="P59" s="298"/>
      <c r="Q59" s="114"/>
    </row>
    <row r="60" spans="3:17" ht="6" customHeight="1" x14ac:dyDescent="0.25">
      <c r="C60" s="111"/>
      <c r="D60" s="112"/>
      <c r="E60" s="112"/>
      <c r="F60" s="112"/>
      <c r="G60" s="112"/>
      <c r="H60" s="112"/>
      <c r="I60" s="112"/>
      <c r="J60" s="112"/>
      <c r="K60" s="112"/>
      <c r="L60" s="113"/>
      <c r="N60" s="296"/>
      <c r="O60" s="297"/>
      <c r="P60" s="298"/>
      <c r="Q60" s="114"/>
    </row>
    <row r="61" spans="3:17" ht="16.5" thickBot="1" x14ac:dyDescent="0.3">
      <c r="C61" s="279" t="s">
        <v>51</v>
      </c>
      <c r="D61" s="280"/>
      <c r="E61" s="280"/>
      <c r="F61" s="280"/>
      <c r="G61" s="280"/>
      <c r="H61" s="280"/>
      <c r="I61" s="280"/>
      <c r="J61" s="280"/>
      <c r="K61" s="280"/>
      <c r="L61" s="281"/>
      <c r="N61" s="296"/>
      <c r="O61" s="297"/>
      <c r="P61" s="298"/>
      <c r="Q61" s="114"/>
    </row>
    <row r="62" spans="3:17" ht="16.5" thickBot="1" x14ac:dyDescent="0.3">
      <c r="C62" s="19"/>
      <c r="D62" s="19"/>
      <c r="E62" s="19"/>
      <c r="F62" s="19"/>
      <c r="G62" s="19"/>
      <c r="H62" s="19"/>
      <c r="I62" s="19"/>
      <c r="J62" s="19"/>
      <c r="K62" s="19"/>
      <c r="L62" s="19"/>
      <c r="N62" s="296" t="s">
        <v>60</v>
      </c>
      <c r="O62" s="297"/>
      <c r="P62" s="298"/>
      <c r="Q62" s="114"/>
    </row>
    <row r="63" spans="3:17" ht="15.75" x14ac:dyDescent="0.25">
      <c r="C63" s="282" t="s">
        <v>49</v>
      </c>
      <c r="D63" s="283"/>
      <c r="E63" s="283"/>
      <c r="F63" s="283"/>
      <c r="G63" s="283"/>
      <c r="H63" s="283"/>
      <c r="I63" s="283"/>
      <c r="J63" s="283"/>
      <c r="K63" s="283"/>
      <c r="L63" s="284"/>
      <c r="N63" s="296"/>
      <c r="O63" s="297"/>
      <c r="P63" s="298"/>
    </row>
    <row r="64" spans="3:17" ht="6" customHeight="1" x14ac:dyDescent="0.25">
      <c r="C64" s="285"/>
      <c r="D64" s="286"/>
      <c r="E64" s="286"/>
      <c r="F64" s="286"/>
      <c r="G64" s="286"/>
      <c r="H64" s="286"/>
      <c r="I64" s="286"/>
      <c r="J64" s="286"/>
      <c r="K64" s="286"/>
      <c r="L64" s="287"/>
      <c r="N64" s="296"/>
      <c r="O64" s="297"/>
      <c r="P64" s="298"/>
    </row>
    <row r="65" spans="3:17" ht="16.5" thickBot="1" x14ac:dyDescent="0.3">
      <c r="C65" s="279" t="s">
        <v>50</v>
      </c>
      <c r="D65" s="280"/>
      <c r="E65" s="280"/>
      <c r="F65" s="280"/>
      <c r="G65" s="280"/>
      <c r="H65" s="280"/>
      <c r="I65" s="280"/>
      <c r="J65" s="280"/>
      <c r="K65" s="280"/>
      <c r="L65" s="281"/>
      <c r="N65" s="299"/>
      <c r="O65" s="300"/>
      <c r="P65" s="301"/>
    </row>
    <row r="66" spans="3:17" ht="6" customHeight="1" thickBot="1" x14ac:dyDescent="0.3"/>
    <row r="67" spans="3:17" ht="15.75" customHeight="1" x14ac:dyDescent="0.25">
      <c r="C67" s="302" t="s">
        <v>52</v>
      </c>
      <c r="D67" s="303"/>
      <c r="E67" s="303"/>
      <c r="F67" s="303"/>
      <c r="G67" s="303"/>
      <c r="H67" s="303"/>
      <c r="I67" s="303"/>
      <c r="J67" s="303"/>
      <c r="K67" s="303"/>
      <c r="L67" s="304"/>
      <c r="N67" s="311" t="s">
        <v>64</v>
      </c>
      <c r="O67" s="312"/>
      <c r="P67" s="312"/>
      <c r="Q67" s="313"/>
    </row>
    <row r="68" spans="3:17" x14ac:dyDescent="0.25">
      <c r="C68" s="305"/>
      <c r="D68" s="306"/>
      <c r="E68" s="306"/>
      <c r="F68" s="306"/>
      <c r="G68" s="306"/>
      <c r="H68" s="306"/>
      <c r="I68" s="306"/>
      <c r="J68" s="306"/>
      <c r="K68" s="306"/>
      <c r="L68" s="307"/>
      <c r="N68" s="314"/>
      <c r="O68" s="315"/>
      <c r="P68" s="315"/>
      <c r="Q68" s="316"/>
    </row>
    <row r="69" spans="3:17" ht="15.75" thickBot="1" x14ac:dyDescent="0.3">
      <c r="C69" s="308"/>
      <c r="D69" s="309"/>
      <c r="E69" s="309"/>
      <c r="F69" s="309"/>
      <c r="G69" s="309"/>
      <c r="H69" s="309"/>
      <c r="I69" s="309"/>
      <c r="J69" s="309"/>
      <c r="K69" s="309"/>
      <c r="L69" s="310"/>
      <c r="N69" s="314"/>
      <c r="O69" s="315"/>
      <c r="P69" s="315"/>
      <c r="Q69" s="316"/>
    </row>
    <row r="70" spans="3:17" ht="6" customHeight="1" thickBot="1" x14ac:dyDescent="0.3">
      <c r="N70" s="314"/>
      <c r="O70" s="315"/>
      <c r="P70" s="315"/>
      <c r="Q70" s="316"/>
    </row>
    <row r="71" spans="3:17" ht="15.75" x14ac:dyDescent="0.25">
      <c r="C71" s="263" t="s">
        <v>53</v>
      </c>
      <c r="D71" s="264"/>
      <c r="E71" s="264"/>
      <c r="F71" s="264"/>
      <c r="G71" s="264"/>
      <c r="H71" s="264"/>
      <c r="I71" s="264"/>
      <c r="J71" s="264"/>
      <c r="K71" s="264"/>
      <c r="L71" s="265"/>
      <c r="N71" s="314"/>
      <c r="O71" s="315"/>
      <c r="P71" s="315"/>
      <c r="Q71" s="316"/>
    </row>
    <row r="72" spans="3:17" x14ac:dyDescent="0.25">
      <c r="C72" s="266" t="s">
        <v>54</v>
      </c>
      <c r="D72" s="267"/>
      <c r="E72" s="267"/>
      <c r="F72" s="267"/>
      <c r="G72" s="267"/>
      <c r="H72" s="267"/>
      <c r="I72" s="267"/>
      <c r="J72" s="267"/>
      <c r="K72" s="267"/>
      <c r="L72" s="268"/>
      <c r="N72" s="314"/>
      <c r="O72" s="315"/>
      <c r="P72" s="315"/>
      <c r="Q72" s="316"/>
    </row>
    <row r="73" spans="3:17" x14ac:dyDescent="0.25">
      <c r="C73" s="266"/>
      <c r="D73" s="267"/>
      <c r="E73" s="267"/>
      <c r="F73" s="267"/>
      <c r="G73" s="267"/>
      <c r="H73" s="267"/>
      <c r="I73" s="267"/>
      <c r="J73" s="267"/>
      <c r="K73" s="267"/>
      <c r="L73" s="268"/>
      <c r="N73" s="314"/>
      <c r="O73" s="315"/>
      <c r="P73" s="315"/>
      <c r="Q73" s="316"/>
    </row>
    <row r="74" spans="3:17" x14ac:dyDescent="0.25">
      <c r="C74" s="266"/>
      <c r="D74" s="267"/>
      <c r="E74" s="267"/>
      <c r="F74" s="267"/>
      <c r="G74" s="267"/>
      <c r="H74" s="267"/>
      <c r="I74" s="267"/>
      <c r="J74" s="267"/>
      <c r="K74" s="267"/>
      <c r="L74" s="268"/>
      <c r="N74" s="314"/>
      <c r="O74" s="315"/>
      <c r="P74" s="315"/>
      <c r="Q74" s="316"/>
    </row>
    <row r="75" spans="3:17" ht="3.75" customHeight="1" x14ac:dyDescent="0.25">
      <c r="C75" s="266"/>
      <c r="D75" s="267"/>
      <c r="E75" s="267"/>
      <c r="F75" s="267"/>
      <c r="G75" s="267"/>
      <c r="H75" s="267"/>
      <c r="I75" s="267"/>
      <c r="J75" s="267"/>
      <c r="K75" s="267"/>
      <c r="L75" s="268"/>
      <c r="N75" s="314"/>
      <c r="O75" s="315"/>
      <c r="P75" s="315"/>
      <c r="Q75" s="316"/>
    </row>
    <row r="76" spans="3:17" x14ac:dyDescent="0.25">
      <c r="C76" s="266" t="s">
        <v>55</v>
      </c>
      <c r="D76" s="267"/>
      <c r="E76" s="267"/>
      <c r="F76" s="267"/>
      <c r="G76" s="267"/>
      <c r="H76" s="267"/>
      <c r="I76" s="267"/>
      <c r="J76" s="267"/>
      <c r="K76" s="267"/>
      <c r="L76" s="268"/>
      <c r="N76" s="314"/>
      <c r="O76" s="315"/>
      <c r="P76" s="315"/>
      <c r="Q76" s="316"/>
    </row>
    <row r="77" spans="3:17" ht="15.75" thickBot="1" x14ac:dyDescent="0.3">
      <c r="C77" s="269"/>
      <c r="D77" s="270"/>
      <c r="E77" s="270"/>
      <c r="F77" s="270"/>
      <c r="G77" s="270"/>
      <c r="H77" s="270"/>
      <c r="I77" s="270"/>
      <c r="J77" s="270"/>
      <c r="K77" s="270"/>
      <c r="L77" s="271"/>
      <c r="N77" s="314"/>
      <c r="O77" s="315"/>
      <c r="P77" s="315"/>
      <c r="Q77" s="316"/>
    </row>
    <row r="78" spans="3:17" ht="15.75" thickBot="1" x14ac:dyDescent="0.3">
      <c r="N78" s="317"/>
      <c r="O78" s="318"/>
      <c r="P78" s="318"/>
      <c r="Q78" s="319"/>
    </row>
  </sheetData>
  <mergeCells count="226">
    <mergeCell ref="M31:M33"/>
    <mergeCell ref="M34:M36"/>
    <mergeCell ref="M25:M27"/>
    <mergeCell ref="C4:C6"/>
    <mergeCell ref="D4:D6"/>
    <mergeCell ref="E4:E6"/>
    <mergeCell ref="F4:F6"/>
    <mergeCell ref="G4:G6"/>
    <mergeCell ref="K10:K12"/>
    <mergeCell ref="L10:L12"/>
    <mergeCell ref="M10:M12"/>
    <mergeCell ref="M13:M15"/>
    <mergeCell ref="L4:L6"/>
    <mergeCell ref="M4:M6"/>
    <mergeCell ref="C31:C33"/>
    <mergeCell ref="D31:D33"/>
    <mergeCell ref="E31:E33"/>
    <mergeCell ref="F31:F33"/>
    <mergeCell ref="G31:G33"/>
    <mergeCell ref="K31:K33"/>
    <mergeCell ref="L31:L33"/>
    <mergeCell ref="A10:A12"/>
    <mergeCell ref="B10:B12"/>
    <mergeCell ref="C10:C12"/>
    <mergeCell ref="D10:D12"/>
    <mergeCell ref="E10:E12"/>
    <mergeCell ref="F10:F12"/>
    <mergeCell ref="G10:G12"/>
    <mergeCell ref="E7:E9"/>
    <mergeCell ref="F7:F9"/>
    <mergeCell ref="A16:A18"/>
    <mergeCell ref="B16:B18"/>
    <mergeCell ref="C16:C18"/>
    <mergeCell ref="D16:D18"/>
    <mergeCell ref="E16:E18"/>
    <mergeCell ref="F16:F18"/>
    <mergeCell ref="G16:G18"/>
    <mergeCell ref="K16:K18"/>
    <mergeCell ref="L16:L18"/>
    <mergeCell ref="A13:A15"/>
    <mergeCell ref="B13:B15"/>
    <mergeCell ref="C13:C15"/>
    <mergeCell ref="D13:D15"/>
    <mergeCell ref="E13:E15"/>
    <mergeCell ref="F13:F15"/>
    <mergeCell ref="G13:G15"/>
    <mergeCell ref="K13:K15"/>
    <mergeCell ref="L13:L15"/>
    <mergeCell ref="A19:A21"/>
    <mergeCell ref="B19:B21"/>
    <mergeCell ref="C19:C21"/>
    <mergeCell ref="D19:D21"/>
    <mergeCell ref="E19:E21"/>
    <mergeCell ref="F19:F21"/>
    <mergeCell ref="G19:G21"/>
    <mergeCell ref="K19:K21"/>
    <mergeCell ref="L19:L21"/>
    <mergeCell ref="A22:A24"/>
    <mergeCell ref="B22:B24"/>
    <mergeCell ref="C22:C24"/>
    <mergeCell ref="D22:D24"/>
    <mergeCell ref="E22:E24"/>
    <mergeCell ref="F22:F24"/>
    <mergeCell ref="G22:G24"/>
    <mergeCell ref="K22:K24"/>
    <mergeCell ref="L22:L24"/>
    <mergeCell ref="A25:A27"/>
    <mergeCell ref="B25:B27"/>
    <mergeCell ref="C25:C27"/>
    <mergeCell ref="D25:D27"/>
    <mergeCell ref="E25:E27"/>
    <mergeCell ref="F25:F27"/>
    <mergeCell ref="G25:G27"/>
    <mergeCell ref="K25:K27"/>
    <mergeCell ref="L25:L27"/>
    <mergeCell ref="A28:A30"/>
    <mergeCell ref="B28:B30"/>
    <mergeCell ref="C28:C30"/>
    <mergeCell ref="D28:D30"/>
    <mergeCell ref="E28:E30"/>
    <mergeCell ref="F28:F30"/>
    <mergeCell ref="G28:G30"/>
    <mergeCell ref="K28:K30"/>
    <mergeCell ref="L28:L30"/>
    <mergeCell ref="A37:A39"/>
    <mergeCell ref="B37:B39"/>
    <mergeCell ref="C37:C39"/>
    <mergeCell ref="D37:D39"/>
    <mergeCell ref="E37:E39"/>
    <mergeCell ref="F37:F39"/>
    <mergeCell ref="G37:G39"/>
    <mergeCell ref="K37:K39"/>
    <mergeCell ref="L37:L39"/>
    <mergeCell ref="A40:A42"/>
    <mergeCell ref="B40:B42"/>
    <mergeCell ref="C40:C42"/>
    <mergeCell ref="D40:D42"/>
    <mergeCell ref="E40:E42"/>
    <mergeCell ref="F40:F42"/>
    <mergeCell ref="G40:G42"/>
    <mergeCell ref="K40:K42"/>
    <mergeCell ref="L40:L42"/>
    <mergeCell ref="A43:A45"/>
    <mergeCell ref="B43:B45"/>
    <mergeCell ref="C43:C45"/>
    <mergeCell ref="D43:D45"/>
    <mergeCell ref="E43:E45"/>
    <mergeCell ref="F43:F45"/>
    <mergeCell ref="G43:G45"/>
    <mergeCell ref="K43:K45"/>
    <mergeCell ref="L43:L45"/>
    <mergeCell ref="Q2:Q3"/>
    <mergeCell ref="Q4:Q6"/>
    <mergeCell ref="A1:Q1"/>
    <mergeCell ref="N7:N9"/>
    <mergeCell ref="O7:O9"/>
    <mergeCell ref="P7:P9"/>
    <mergeCell ref="Q7:Q9"/>
    <mergeCell ref="G7:G9"/>
    <mergeCell ref="K7:K9"/>
    <mergeCell ref="L7:L9"/>
    <mergeCell ref="M7:M9"/>
    <mergeCell ref="A2:C2"/>
    <mergeCell ref="D2:E2"/>
    <mergeCell ref="F2:J2"/>
    <mergeCell ref="K2:M2"/>
    <mergeCell ref="H3:I3"/>
    <mergeCell ref="A7:A9"/>
    <mergeCell ref="B7:B9"/>
    <mergeCell ref="C7:C9"/>
    <mergeCell ref="D7:D9"/>
    <mergeCell ref="K4:K6"/>
    <mergeCell ref="N2:N3"/>
    <mergeCell ref="N4:N6"/>
    <mergeCell ref="B4:B6"/>
    <mergeCell ref="A4:A6"/>
    <mergeCell ref="O19:O21"/>
    <mergeCell ref="O22:O24"/>
    <mergeCell ref="O25:O27"/>
    <mergeCell ref="O28:O30"/>
    <mergeCell ref="O31:O33"/>
    <mergeCell ref="O34:O36"/>
    <mergeCell ref="M28:M30"/>
    <mergeCell ref="M19:M21"/>
    <mergeCell ref="M22:M24"/>
    <mergeCell ref="N10:N12"/>
    <mergeCell ref="N13:N15"/>
    <mergeCell ref="N16:N18"/>
    <mergeCell ref="N19:N21"/>
    <mergeCell ref="N22:N24"/>
    <mergeCell ref="N25:N27"/>
    <mergeCell ref="N28:N30"/>
    <mergeCell ref="A34:A36"/>
    <mergeCell ref="B34:B36"/>
    <mergeCell ref="C34:C36"/>
    <mergeCell ref="D34:D36"/>
    <mergeCell ref="E34:E36"/>
    <mergeCell ref="A31:A33"/>
    <mergeCell ref="B31:B33"/>
    <mergeCell ref="O2:O3"/>
    <mergeCell ref="O4:O6"/>
    <mergeCell ref="P2:P3"/>
    <mergeCell ref="P4:P6"/>
    <mergeCell ref="F52:F56"/>
    <mergeCell ref="G52:G56"/>
    <mergeCell ref="J52:J56"/>
    <mergeCell ref="Q10:Q12"/>
    <mergeCell ref="Q13:Q15"/>
    <mergeCell ref="Q16:Q18"/>
    <mergeCell ref="Q19:Q21"/>
    <mergeCell ref="Q22:Q24"/>
    <mergeCell ref="Q25:Q27"/>
    <mergeCell ref="Q28:Q30"/>
    <mergeCell ref="Q31:Q33"/>
    <mergeCell ref="Q34:Q36"/>
    <mergeCell ref="P10:P12"/>
    <mergeCell ref="P13:P15"/>
    <mergeCell ref="P16:P18"/>
    <mergeCell ref="P19:P21"/>
    <mergeCell ref="P22:P24"/>
    <mergeCell ref="P25:P27"/>
    <mergeCell ref="P28:P30"/>
    <mergeCell ref="P31:P33"/>
    <mergeCell ref="P34:P36"/>
    <mergeCell ref="O10:O12"/>
    <mergeCell ref="O13:O15"/>
    <mergeCell ref="O16:O18"/>
    <mergeCell ref="N52:P55"/>
    <mergeCell ref="N56:P61"/>
    <mergeCell ref="N62:P65"/>
    <mergeCell ref="C65:L65"/>
    <mergeCell ref="C67:L69"/>
    <mergeCell ref="F34:F36"/>
    <mergeCell ref="G34:G36"/>
    <mergeCell ref="K34:K36"/>
    <mergeCell ref="L34:L36"/>
    <mergeCell ref="N67:Q78"/>
    <mergeCell ref="M16:M18"/>
    <mergeCell ref="K52:K56"/>
    <mergeCell ref="L52:L56"/>
    <mergeCell ref="N31:N33"/>
    <mergeCell ref="N34:N36"/>
    <mergeCell ref="N37:N39"/>
    <mergeCell ref="N40:N42"/>
    <mergeCell ref="N43:N45"/>
    <mergeCell ref="M37:M39"/>
    <mergeCell ref="M40:M42"/>
    <mergeCell ref="C71:L71"/>
    <mergeCell ref="C72:L75"/>
    <mergeCell ref="C76:L77"/>
    <mergeCell ref="Q37:Q39"/>
    <mergeCell ref="Q40:Q42"/>
    <mergeCell ref="Q43:Q45"/>
    <mergeCell ref="C58:L58"/>
    <mergeCell ref="C59:L59"/>
    <mergeCell ref="C61:L61"/>
    <mergeCell ref="C63:L63"/>
    <mergeCell ref="C64:L64"/>
    <mergeCell ref="O37:O39"/>
    <mergeCell ref="O40:O42"/>
    <mergeCell ref="O43:O45"/>
    <mergeCell ref="P37:P39"/>
    <mergeCell ref="P40:P42"/>
    <mergeCell ref="P43:P45"/>
    <mergeCell ref="M43:M45"/>
    <mergeCell ref="E52:E56"/>
  </mergeCells>
  <printOptions verticalCentered="1"/>
  <pageMargins left="0.43307086614173229" right="3.937007874015748E-2" top="0.15748031496062992" bottom="0.19685039370078741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workbookViewId="0">
      <selection activeCell="G10" sqref="G10:G12"/>
    </sheetView>
  </sheetViews>
  <sheetFormatPr defaultRowHeight="15" x14ac:dyDescent="0.25"/>
  <cols>
    <col min="1" max="1" width="5.7109375" style="2" customWidth="1"/>
    <col min="2" max="2" width="7" style="2" customWidth="1"/>
    <col min="3" max="3" width="13.85546875" style="1" customWidth="1"/>
    <col min="4" max="4" width="10" style="1" customWidth="1"/>
    <col min="5" max="5" width="13.42578125" style="1" customWidth="1"/>
    <col min="6" max="6" width="11.28515625" style="1" customWidth="1"/>
    <col min="7" max="7" width="15.42578125" style="1" customWidth="1"/>
    <col min="8" max="8" width="8.140625" style="1" customWidth="1"/>
    <col min="9" max="9" width="11.140625" style="1" customWidth="1"/>
    <col min="10" max="10" width="11" style="1" customWidth="1"/>
    <col min="11" max="11" width="9.5703125" style="1" customWidth="1"/>
    <col min="12" max="12" width="12" style="1" customWidth="1"/>
    <col min="13" max="13" width="8.7109375" style="1" customWidth="1"/>
    <col min="14" max="14" width="12.42578125" style="1" bestFit="1" customWidth="1"/>
    <col min="15" max="15" width="12.5703125" style="1" customWidth="1"/>
    <col min="16" max="16" width="6.42578125" style="1" customWidth="1"/>
    <col min="17" max="17" width="7.5703125" style="1" customWidth="1"/>
    <col min="18" max="16384" width="9.140625" style="1"/>
  </cols>
  <sheetData>
    <row r="1" spans="1:19" ht="39.75" customHeight="1" x14ac:dyDescent="0.25">
      <c r="A1" s="535" t="s">
        <v>68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7"/>
    </row>
    <row r="2" spans="1:19" ht="40.5" customHeight="1" x14ac:dyDescent="0.25">
      <c r="A2" s="342"/>
      <c r="B2" s="219"/>
      <c r="C2" s="220"/>
      <c r="D2" s="217" t="s">
        <v>18</v>
      </c>
      <c r="E2" s="217"/>
      <c r="F2" s="217" t="s">
        <v>13</v>
      </c>
      <c r="G2" s="217"/>
      <c r="H2" s="217"/>
      <c r="I2" s="217"/>
      <c r="J2" s="217"/>
      <c r="K2" s="217" t="s">
        <v>77</v>
      </c>
      <c r="L2" s="217"/>
      <c r="M2" s="217"/>
      <c r="N2" s="538" t="s">
        <v>66</v>
      </c>
      <c r="O2" s="538" t="s">
        <v>57</v>
      </c>
      <c r="P2" s="538" t="s">
        <v>44</v>
      </c>
      <c r="Q2" s="540" t="s">
        <v>45</v>
      </c>
    </row>
    <row r="3" spans="1:19" s="3" customFormat="1" ht="134.25" customHeight="1" x14ac:dyDescent="0.25">
      <c r="A3" s="107" t="s">
        <v>1</v>
      </c>
      <c r="B3" s="117" t="s">
        <v>0</v>
      </c>
      <c r="C3" s="117" t="s">
        <v>84</v>
      </c>
      <c r="D3" s="117" t="s">
        <v>36</v>
      </c>
      <c r="E3" s="136" t="s">
        <v>81</v>
      </c>
      <c r="F3" s="117" t="s">
        <v>17</v>
      </c>
      <c r="G3" s="117" t="s">
        <v>83</v>
      </c>
      <c r="H3" s="198" t="s">
        <v>85</v>
      </c>
      <c r="I3" s="198"/>
      <c r="J3" s="117" t="s">
        <v>2</v>
      </c>
      <c r="K3" s="117" t="s">
        <v>15</v>
      </c>
      <c r="L3" s="117" t="s">
        <v>3</v>
      </c>
      <c r="M3" s="117" t="s">
        <v>4</v>
      </c>
      <c r="N3" s="539"/>
      <c r="O3" s="539"/>
      <c r="P3" s="539"/>
      <c r="Q3" s="541"/>
      <c r="S3" s="3" t="s">
        <v>67</v>
      </c>
    </row>
    <row r="4" spans="1:19" ht="18" customHeight="1" x14ac:dyDescent="0.25">
      <c r="A4" s="333">
        <v>1</v>
      </c>
      <c r="B4" s="161" t="s">
        <v>5</v>
      </c>
      <c r="C4" s="162">
        <v>147150000</v>
      </c>
      <c r="D4" s="163">
        <v>2</v>
      </c>
      <c r="E4" s="164">
        <f>+D4*C4</f>
        <v>294300000</v>
      </c>
      <c r="F4" s="163" t="s">
        <v>14</v>
      </c>
      <c r="G4" s="230" t="s">
        <v>14</v>
      </c>
      <c r="H4" s="12" t="s">
        <v>20</v>
      </c>
      <c r="I4" s="13">
        <v>3000</v>
      </c>
      <c r="J4" s="14" t="s">
        <v>14</v>
      </c>
      <c r="K4" s="162">
        <v>3800</v>
      </c>
      <c r="L4" s="162">
        <v>9750</v>
      </c>
      <c r="M4" s="162">
        <v>39000</v>
      </c>
      <c r="N4" s="376">
        <f>E4*0.15</f>
        <v>44145000</v>
      </c>
      <c r="O4" s="376">
        <f>E4*0.05</f>
        <v>14715000</v>
      </c>
      <c r="P4" s="542">
        <v>50</v>
      </c>
      <c r="Q4" s="545">
        <v>8</v>
      </c>
    </row>
    <row r="5" spans="1:19" ht="18" customHeight="1" x14ac:dyDescent="0.25">
      <c r="A5" s="333"/>
      <c r="B5" s="161"/>
      <c r="C5" s="162"/>
      <c r="D5" s="163"/>
      <c r="E5" s="164"/>
      <c r="F5" s="163"/>
      <c r="G5" s="230"/>
      <c r="H5" s="12" t="s">
        <v>22</v>
      </c>
      <c r="I5" s="15">
        <v>3200</v>
      </c>
      <c r="J5" s="16" t="s">
        <v>14</v>
      </c>
      <c r="K5" s="162"/>
      <c r="L5" s="162"/>
      <c r="M5" s="162"/>
      <c r="N5" s="377"/>
      <c r="O5" s="377"/>
      <c r="P5" s="543"/>
      <c r="Q5" s="546"/>
    </row>
    <row r="6" spans="1:19" ht="18" customHeight="1" x14ac:dyDescent="0.25">
      <c r="A6" s="333"/>
      <c r="B6" s="161"/>
      <c r="C6" s="162"/>
      <c r="D6" s="163"/>
      <c r="E6" s="164"/>
      <c r="F6" s="163"/>
      <c r="G6" s="230"/>
      <c r="H6" s="12" t="s">
        <v>21</v>
      </c>
      <c r="I6" s="17">
        <v>4950</v>
      </c>
      <c r="J6" s="18" t="s">
        <v>14</v>
      </c>
      <c r="K6" s="162"/>
      <c r="L6" s="162"/>
      <c r="M6" s="162"/>
      <c r="N6" s="378"/>
      <c r="O6" s="378"/>
      <c r="P6" s="544"/>
      <c r="Q6" s="547"/>
    </row>
    <row r="7" spans="1:19" ht="18" customHeight="1" x14ac:dyDescent="0.25">
      <c r="A7" s="343">
        <f>+A4+1</f>
        <v>2</v>
      </c>
      <c r="B7" s="183" t="s">
        <v>6</v>
      </c>
      <c r="C7" s="184">
        <v>147150000</v>
      </c>
      <c r="D7" s="185">
        <v>1.4</v>
      </c>
      <c r="E7" s="186">
        <f>+D7*C7</f>
        <v>206010000</v>
      </c>
      <c r="F7" s="222">
        <v>1</v>
      </c>
      <c r="G7" s="186">
        <f>+F7*E7</f>
        <v>206010000</v>
      </c>
      <c r="H7" s="35" t="s">
        <v>20</v>
      </c>
      <c r="I7" s="36">
        <v>3000</v>
      </c>
      <c r="J7" s="37">
        <f>+G7/I7</f>
        <v>68670</v>
      </c>
      <c r="K7" s="184">
        <v>3800</v>
      </c>
      <c r="L7" s="184">
        <v>7500</v>
      </c>
      <c r="M7" s="184">
        <v>29500</v>
      </c>
      <c r="N7" s="405">
        <f>E7*0.15</f>
        <v>30901500</v>
      </c>
      <c r="O7" s="405">
        <f>E7*0.05</f>
        <v>10300500</v>
      </c>
      <c r="P7" s="525">
        <v>24</v>
      </c>
      <c r="Q7" s="522">
        <v>6</v>
      </c>
    </row>
    <row r="8" spans="1:19" ht="18" customHeight="1" x14ac:dyDescent="0.25">
      <c r="A8" s="343"/>
      <c r="B8" s="183"/>
      <c r="C8" s="184"/>
      <c r="D8" s="185"/>
      <c r="E8" s="186"/>
      <c r="F8" s="222"/>
      <c r="G8" s="229"/>
      <c r="H8" s="35" t="s">
        <v>22</v>
      </c>
      <c r="I8" s="38">
        <v>3200</v>
      </c>
      <c r="J8" s="39">
        <f>+G7/I8</f>
        <v>64378.125</v>
      </c>
      <c r="K8" s="184"/>
      <c r="L8" s="184"/>
      <c r="M8" s="184"/>
      <c r="N8" s="406"/>
      <c r="O8" s="406"/>
      <c r="P8" s="526"/>
      <c r="Q8" s="523"/>
    </row>
    <row r="9" spans="1:19" ht="20.25" customHeight="1" x14ac:dyDescent="0.25">
      <c r="A9" s="343"/>
      <c r="B9" s="183"/>
      <c r="C9" s="184"/>
      <c r="D9" s="185"/>
      <c r="E9" s="186"/>
      <c r="F9" s="222"/>
      <c r="G9" s="229"/>
      <c r="H9" s="35" t="s">
        <v>21</v>
      </c>
      <c r="I9" s="40">
        <v>4950</v>
      </c>
      <c r="J9" s="41">
        <f>+G7/I9</f>
        <v>41618.181818181816</v>
      </c>
      <c r="K9" s="184"/>
      <c r="L9" s="184"/>
      <c r="M9" s="184"/>
      <c r="N9" s="407"/>
      <c r="O9" s="407"/>
      <c r="P9" s="527"/>
      <c r="Q9" s="524"/>
    </row>
    <row r="10" spans="1:19" ht="20.25" customHeight="1" x14ac:dyDescent="0.25">
      <c r="A10" s="363">
        <v>3</v>
      </c>
      <c r="B10" s="171" t="s">
        <v>24</v>
      </c>
      <c r="C10" s="167">
        <v>147150000</v>
      </c>
      <c r="D10" s="174">
        <v>1.2</v>
      </c>
      <c r="E10" s="165">
        <f t="shared" ref="E10" si="0">+D10*C10</f>
        <v>176580000</v>
      </c>
      <c r="F10" s="231">
        <v>1</v>
      </c>
      <c r="G10" s="165">
        <f>+F10*E10</f>
        <v>176580000</v>
      </c>
      <c r="H10" s="5" t="s">
        <v>20</v>
      </c>
      <c r="I10" s="6">
        <v>3000</v>
      </c>
      <c r="J10" s="7">
        <f>+G10/I10</f>
        <v>58860</v>
      </c>
      <c r="K10" s="167">
        <v>3800</v>
      </c>
      <c r="L10" s="167">
        <v>6600</v>
      </c>
      <c r="M10" s="167">
        <v>26250</v>
      </c>
      <c r="N10" s="385">
        <f>E10*0.15</f>
        <v>26487000</v>
      </c>
      <c r="O10" s="385">
        <f t="shared" ref="O10" si="1">E10*0.05</f>
        <v>8829000</v>
      </c>
      <c r="P10" s="168">
        <v>18</v>
      </c>
      <c r="Q10" s="528">
        <v>4</v>
      </c>
    </row>
    <row r="11" spans="1:19" ht="20.25" customHeight="1" x14ac:dyDescent="0.25">
      <c r="A11" s="364"/>
      <c r="B11" s="172"/>
      <c r="C11" s="167"/>
      <c r="D11" s="175"/>
      <c r="E11" s="165"/>
      <c r="F11" s="231"/>
      <c r="G11" s="166"/>
      <c r="H11" s="5" t="s">
        <v>22</v>
      </c>
      <c r="I11" s="8">
        <v>3200</v>
      </c>
      <c r="J11" s="9">
        <f>+G10/I11</f>
        <v>55181.25</v>
      </c>
      <c r="K11" s="167"/>
      <c r="L11" s="167"/>
      <c r="M11" s="167"/>
      <c r="N11" s="386"/>
      <c r="O11" s="386"/>
      <c r="P11" s="169"/>
      <c r="Q11" s="529"/>
    </row>
    <row r="12" spans="1:19" ht="20.25" customHeight="1" x14ac:dyDescent="0.25">
      <c r="A12" s="365"/>
      <c r="B12" s="173"/>
      <c r="C12" s="167"/>
      <c r="D12" s="176"/>
      <c r="E12" s="165"/>
      <c r="F12" s="231"/>
      <c r="G12" s="166"/>
      <c r="H12" s="5" t="s">
        <v>21</v>
      </c>
      <c r="I12" s="10">
        <v>4950</v>
      </c>
      <c r="J12" s="11">
        <f>+G10/I12</f>
        <v>35672.727272727272</v>
      </c>
      <c r="K12" s="167"/>
      <c r="L12" s="167"/>
      <c r="M12" s="167"/>
      <c r="N12" s="387"/>
      <c r="O12" s="387"/>
      <c r="P12" s="170"/>
      <c r="Q12" s="530"/>
    </row>
    <row r="13" spans="1:19" ht="18" customHeight="1" x14ac:dyDescent="0.25">
      <c r="A13" s="361">
        <v>4</v>
      </c>
      <c r="B13" s="178" t="s">
        <v>7</v>
      </c>
      <c r="C13" s="179">
        <v>147150000</v>
      </c>
      <c r="D13" s="180">
        <v>1</v>
      </c>
      <c r="E13" s="181">
        <f t="shared" ref="E13" si="2">+D13*C13</f>
        <v>147150000</v>
      </c>
      <c r="F13" s="180">
        <v>1</v>
      </c>
      <c r="G13" s="181">
        <f>+F13*E13</f>
        <v>147150000</v>
      </c>
      <c r="H13" s="21" t="s">
        <v>20</v>
      </c>
      <c r="I13" s="22">
        <v>3000</v>
      </c>
      <c r="J13" s="23">
        <f>+G13/I13</f>
        <v>49050</v>
      </c>
      <c r="K13" s="179">
        <v>3800</v>
      </c>
      <c r="L13" s="179">
        <v>5700</v>
      </c>
      <c r="M13" s="179">
        <v>22000</v>
      </c>
      <c r="N13" s="417">
        <f>E13*0.15</f>
        <v>22072500</v>
      </c>
      <c r="O13" s="417">
        <f t="shared" ref="O13" si="3">E13*0.05</f>
        <v>7357500</v>
      </c>
      <c r="P13" s="414">
        <v>12</v>
      </c>
      <c r="Q13" s="411">
        <v>3</v>
      </c>
    </row>
    <row r="14" spans="1:19" ht="18" customHeight="1" x14ac:dyDescent="0.25">
      <c r="A14" s="361"/>
      <c r="B14" s="178"/>
      <c r="C14" s="179"/>
      <c r="D14" s="180"/>
      <c r="E14" s="181"/>
      <c r="F14" s="180"/>
      <c r="G14" s="181"/>
      <c r="H14" s="21" t="s">
        <v>22</v>
      </c>
      <c r="I14" s="24">
        <v>3200</v>
      </c>
      <c r="J14" s="25">
        <f>+G13/I14</f>
        <v>45984.375</v>
      </c>
      <c r="K14" s="179"/>
      <c r="L14" s="179"/>
      <c r="M14" s="179"/>
      <c r="N14" s="418"/>
      <c r="O14" s="418"/>
      <c r="P14" s="415"/>
      <c r="Q14" s="412"/>
    </row>
    <row r="15" spans="1:19" ht="14.25" customHeight="1" x14ac:dyDescent="0.25">
      <c r="A15" s="361"/>
      <c r="B15" s="178"/>
      <c r="C15" s="179"/>
      <c r="D15" s="180"/>
      <c r="E15" s="181"/>
      <c r="F15" s="180"/>
      <c r="G15" s="181"/>
      <c r="H15" s="21" t="s">
        <v>21</v>
      </c>
      <c r="I15" s="26">
        <v>4950</v>
      </c>
      <c r="J15" s="27">
        <f>+G13/I15</f>
        <v>29727.272727272728</v>
      </c>
      <c r="K15" s="179"/>
      <c r="L15" s="179"/>
      <c r="M15" s="179"/>
      <c r="N15" s="419"/>
      <c r="O15" s="419"/>
      <c r="P15" s="416"/>
      <c r="Q15" s="413"/>
    </row>
    <row r="16" spans="1:19" ht="18" customHeight="1" x14ac:dyDescent="0.25">
      <c r="A16" s="362">
        <v>5</v>
      </c>
      <c r="B16" s="243" t="s">
        <v>25</v>
      </c>
      <c r="C16" s="234">
        <v>147150000</v>
      </c>
      <c r="D16" s="232">
        <v>0.83333333333329995</v>
      </c>
      <c r="E16" s="233">
        <f t="shared" ref="E16" si="4">+D16*C16</f>
        <v>122624999.99999508</v>
      </c>
      <c r="F16" s="232">
        <v>1</v>
      </c>
      <c r="G16" s="233">
        <f>+F16*E16</f>
        <v>122624999.99999508</v>
      </c>
      <c r="H16" s="28" t="s">
        <v>20</v>
      </c>
      <c r="I16" s="29">
        <v>3000</v>
      </c>
      <c r="J16" s="30">
        <f>+G16/I16</f>
        <v>40874.999999998363</v>
      </c>
      <c r="K16" s="234">
        <v>3800</v>
      </c>
      <c r="L16" s="234">
        <v>4900</v>
      </c>
      <c r="M16" s="234">
        <v>19600</v>
      </c>
      <c r="N16" s="408">
        <f>E16*0.15</f>
        <v>18393749.999999262</v>
      </c>
      <c r="O16" s="408">
        <f t="shared" ref="O16" si="5">E16*0.05</f>
        <v>6131249.9999997541</v>
      </c>
      <c r="P16" s="516">
        <v>10</v>
      </c>
      <c r="Q16" s="519">
        <v>3</v>
      </c>
    </row>
    <row r="17" spans="1:25" ht="18" customHeight="1" x14ac:dyDescent="0.25">
      <c r="A17" s="362"/>
      <c r="B17" s="243"/>
      <c r="C17" s="234"/>
      <c r="D17" s="232"/>
      <c r="E17" s="233"/>
      <c r="F17" s="232"/>
      <c r="G17" s="233"/>
      <c r="H17" s="28" t="s">
        <v>22</v>
      </c>
      <c r="I17" s="31">
        <v>3200</v>
      </c>
      <c r="J17" s="32">
        <f>+G16/I17</f>
        <v>38320.312499998465</v>
      </c>
      <c r="K17" s="234"/>
      <c r="L17" s="234"/>
      <c r="M17" s="234"/>
      <c r="N17" s="409"/>
      <c r="O17" s="409"/>
      <c r="P17" s="517"/>
      <c r="Q17" s="520"/>
    </row>
    <row r="18" spans="1:25" ht="18" customHeight="1" x14ac:dyDescent="0.25">
      <c r="A18" s="362"/>
      <c r="B18" s="243"/>
      <c r="C18" s="234"/>
      <c r="D18" s="232"/>
      <c r="E18" s="233"/>
      <c r="F18" s="232"/>
      <c r="G18" s="233"/>
      <c r="H18" s="28" t="s">
        <v>21</v>
      </c>
      <c r="I18" s="33">
        <v>4950</v>
      </c>
      <c r="J18" s="34">
        <f>+G16/I18</f>
        <v>24772.727272726279</v>
      </c>
      <c r="K18" s="234"/>
      <c r="L18" s="234"/>
      <c r="M18" s="234"/>
      <c r="N18" s="410"/>
      <c r="O18" s="410"/>
      <c r="P18" s="518"/>
      <c r="Q18" s="521"/>
    </row>
    <row r="19" spans="1:25" ht="18" customHeight="1" x14ac:dyDescent="0.25">
      <c r="A19" s="359">
        <v>6</v>
      </c>
      <c r="B19" s="245" t="s">
        <v>8</v>
      </c>
      <c r="C19" s="360">
        <v>147150000</v>
      </c>
      <c r="D19" s="246">
        <v>0.66666666666666696</v>
      </c>
      <c r="E19" s="227">
        <f t="shared" ref="E19" si="6">+D19*C19</f>
        <v>98100000.000000045</v>
      </c>
      <c r="F19" s="223">
        <v>1</v>
      </c>
      <c r="G19" s="227">
        <f>+F19*E19</f>
        <v>98100000.000000045</v>
      </c>
      <c r="H19" s="42" t="s">
        <v>20</v>
      </c>
      <c r="I19" s="43">
        <v>3000</v>
      </c>
      <c r="J19" s="44">
        <f>+G19/I19</f>
        <v>32700.000000000015</v>
      </c>
      <c r="K19" s="215">
        <v>3800</v>
      </c>
      <c r="L19" s="215">
        <v>4100</v>
      </c>
      <c r="M19" s="215">
        <v>16500</v>
      </c>
      <c r="N19" s="441">
        <f>E19*0.15</f>
        <v>14715000.000000006</v>
      </c>
      <c r="O19" s="441">
        <f t="shared" ref="O19" si="7">E19*0.05</f>
        <v>4905000.0000000028</v>
      </c>
      <c r="P19" s="438">
        <v>9</v>
      </c>
      <c r="Q19" s="435">
        <v>2</v>
      </c>
    </row>
    <row r="20" spans="1:25" ht="18" customHeight="1" x14ac:dyDescent="0.25">
      <c r="A20" s="359"/>
      <c r="B20" s="245"/>
      <c r="C20" s="360"/>
      <c r="D20" s="246"/>
      <c r="E20" s="227"/>
      <c r="F20" s="223"/>
      <c r="G20" s="228"/>
      <c r="H20" s="42" t="s">
        <v>22</v>
      </c>
      <c r="I20" s="45">
        <v>3200</v>
      </c>
      <c r="J20" s="46">
        <f>+G19/I20</f>
        <v>30656.250000000015</v>
      </c>
      <c r="K20" s="215"/>
      <c r="L20" s="215"/>
      <c r="M20" s="215"/>
      <c r="N20" s="442"/>
      <c r="O20" s="442"/>
      <c r="P20" s="439"/>
      <c r="Q20" s="436"/>
    </row>
    <row r="21" spans="1:25" ht="19.5" customHeight="1" x14ac:dyDescent="0.25">
      <c r="A21" s="359"/>
      <c r="B21" s="245"/>
      <c r="C21" s="360"/>
      <c r="D21" s="246"/>
      <c r="E21" s="227"/>
      <c r="F21" s="223"/>
      <c r="G21" s="228"/>
      <c r="H21" s="42" t="s">
        <v>21</v>
      </c>
      <c r="I21" s="47">
        <v>4950</v>
      </c>
      <c r="J21" s="48">
        <f>+G19/I21</f>
        <v>19818.181818181827</v>
      </c>
      <c r="K21" s="215"/>
      <c r="L21" s="215"/>
      <c r="M21" s="215"/>
      <c r="N21" s="443"/>
      <c r="O21" s="443"/>
      <c r="P21" s="440"/>
      <c r="Q21" s="437"/>
    </row>
    <row r="22" spans="1:25" ht="18" customHeight="1" x14ac:dyDescent="0.25">
      <c r="A22" s="357">
        <v>7</v>
      </c>
      <c r="B22" s="236" t="s">
        <v>26</v>
      </c>
      <c r="C22" s="358">
        <v>147150000</v>
      </c>
      <c r="D22" s="238">
        <v>0.5</v>
      </c>
      <c r="E22" s="239">
        <f t="shared" ref="E22" si="8">+D22*C22</f>
        <v>73575000</v>
      </c>
      <c r="F22" s="240">
        <v>1</v>
      </c>
      <c r="G22" s="239">
        <f>+F22*E22</f>
        <v>73575000</v>
      </c>
      <c r="H22" s="56" t="s">
        <v>20</v>
      </c>
      <c r="I22" s="57">
        <v>3000</v>
      </c>
      <c r="J22" s="58">
        <f>+G22/I22</f>
        <v>24525</v>
      </c>
      <c r="K22" s="237">
        <v>3800</v>
      </c>
      <c r="L22" s="237">
        <v>3500</v>
      </c>
      <c r="M22" s="237">
        <v>14000</v>
      </c>
      <c r="N22" s="388">
        <f>E22*0.15</f>
        <v>11036250</v>
      </c>
      <c r="O22" s="388">
        <f t="shared" ref="O22" si="9">E22*0.05</f>
        <v>3678750</v>
      </c>
      <c r="P22" s="507">
        <v>8</v>
      </c>
      <c r="Q22" s="510">
        <v>2</v>
      </c>
    </row>
    <row r="23" spans="1:25" ht="18" customHeight="1" x14ac:dyDescent="0.25">
      <c r="A23" s="357"/>
      <c r="B23" s="236"/>
      <c r="C23" s="358"/>
      <c r="D23" s="238"/>
      <c r="E23" s="239"/>
      <c r="F23" s="240"/>
      <c r="G23" s="241"/>
      <c r="H23" s="56" t="s">
        <v>22</v>
      </c>
      <c r="I23" s="59">
        <v>3200</v>
      </c>
      <c r="J23" s="60">
        <f>+G22/I23</f>
        <v>22992.1875</v>
      </c>
      <c r="K23" s="237"/>
      <c r="L23" s="237"/>
      <c r="M23" s="237"/>
      <c r="N23" s="389"/>
      <c r="O23" s="389"/>
      <c r="P23" s="508"/>
      <c r="Q23" s="511"/>
    </row>
    <row r="24" spans="1:25" ht="18" customHeight="1" x14ac:dyDescent="0.25">
      <c r="A24" s="357"/>
      <c r="B24" s="236"/>
      <c r="C24" s="358"/>
      <c r="D24" s="238"/>
      <c r="E24" s="239"/>
      <c r="F24" s="240"/>
      <c r="G24" s="241"/>
      <c r="H24" s="56" t="s">
        <v>21</v>
      </c>
      <c r="I24" s="61">
        <v>4950</v>
      </c>
      <c r="J24" s="62">
        <f>+G22/I24</f>
        <v>14863.636363636364</v>
      </c>
      <c r="K24" s="237"/>
      <c r="L24" s="237"/>
      <c r="M24" s="237"/>
      <c r="N24" s="390"/>
      <c r="O24" s="390"/>
      <c r="P24" s="509"/>
      <c r="Q24" s="512"/>
    </row>
    <row r="25" spans="1:25" ht="18" customHeight="1" x14ac:dyDescent="0.25">
      <c r="A25" s="356">
        <v>8</v>
      </c>
      <c r="B25" s="188" t="s">
        <v>9</v>
      </c>
      <c r="C25" s="189">
        <v>147150000</v>
      </c>
      <c r="D25" s="190">
        <v>0.33333333333333331</v>
      </c>
      <c r="E25" s="191">
        <f t="shared" ref="E25" si="10">+D25*C25</f>
        <v>49050000</v>
      </c>
      <c r="F25" s="224">
        <v>1</v>
      </c>
      <c r="G25" s="191">
        <f>+F25*E25</f>
        <v>49050000</v>
      </c>
      <c r="H25" s="49" t="s">
        <v>20</v>
      </c>
      <c r="I25" s="50">
        <v>3000</v>
      </c>
      <c r="J25" s="51">
        <f t="shared" ref="J25" si="11">+G25/I25</f>
        <v>16350</v>
      </c>
      <c r="K25" s="189">
        <v>3800</v>
      </c>
      <c r="L25" s="189">
        <v>2850</v>
      </c>
      <c r="M25" s="189">
        <v>11000</v>
      </c>
      <c r="N25" s="513">
        <f>E25*0.1</f>
        <v>4905000</v>
      </c>
      <c r="O25" s="513">
        <f t="shared" ref="O25" si="12">E25*0.05</f>
        <v>2452500</v>
      </c>
      <c r="P25" s="450">
        <v>6</v>
      </c>
      <c r="Q25" s="447">
        <v>2</v>
      </c>
      <c r="S25" s="116"/>
      <c r="T25" s="116"/>
      <c r="U25" s="116"/>
      <c r="V25" s="116"/>
      <c r="W25" s="116"/>
      <c r="X25" s="116"/>
      <c r="Y25" s="116"/>
    </row>
    <row r="26" spans="1:25" ht="18" customHeight="1" x14ac:dyDescent="0.25">
      <c r="A26" s="356"/>
      <c r="B26" s="188"/>
      <c r="C26" s="189"/>
      <c r="D26" s="190"/>
      <c r="E26" s="191"/>
      <c r="F26" s="224"/>
      <c r="G26" s="191"/>
      <c r="H26" s="49" t="s">
        <v>22</v>
      </c>
      <c r="I26" s="52">
        <v>3200</v>
      </c>
      <c r="J26" s="53">
        <f t="shared" ref="J26" si="13">+G25/I26</f>
        <v>15328.125</v>
      </c>
      <c r="K26" s="189"/>
      <c r="L26" s="189"/>
      <c r="M26" s="189"/>
      <c r="N26" s="514"/>
      <c r="O26" s="514"/>
      <c r="P26" s="451"/>
      <c r="Q26" s="448"/>
      <c r="S26" s="116"/>
      <c r="T26" s="116"/>
      <c r="U26" s="116"/>
      <c r="V26" s="116"/>
      <c r="W26" s="116"/>
      <c r="X26" s="116"/>
      <c r="Y26" s="116"/>
    </row>
    <row r="27" spans="1:25" ht="18" customHeight="1" x14ac:dyDescent="0.25">
      <c r="A27" s="356"/>
      <c r="B27" s="188"/>
      <c r="C27" s="189"/>
      <c r="D27" s="190"/>
      <c r="E27" s="191"/>
      <c r="F27" s="224"/>
      <c r="G27" s="191"/>
      <c r="H27" s="49" t="s">
        <v>21</v>
      </c>
      <c r="I27" s="54">
        <v>4950</v>
      </c>
      <c r="J27" s="55">
        <f t="shared" ref="J27" si="14">+G25/I27</f>
        <v>9909.0909090909099</v>
      </c>
      <c r="K27" s="189"/>
      <c r="L27" s="189"/>
      <c r="M27" s="189"/>
      <c r="N27" s="515"/>
      <c r="O27" s="515"/>
      <c r="P27" s="452"/>
      <c r="Q27" s="449"/>
      <c r="S27" s="116"/>
      <c r="T27" s="116"/>
      <c r="U27" s="116"/>
      <c r="V27" s="116"/>
      <c r="W27" s="116"/>
      <c r="X27" s="116"/>
      <c r="Y27" s="116"/>
    </row>
    <row r="28" spans="1:25" ht="18" customHeight="1" x14ac:dyDescent="0.25">
      <c r="A28" s="355">
        <v>9</v>
      </c>
      <c r="B28" s="193" t="s">
        <v>27</v>
      </c>
      <c r="C28" s="194">
        <v>147150000</v>
      </c>
      <c r="D28" s="195">
        <v>0.2</v>
      </c>
      <c r="E28" s="196">
        <f>+D28*C28</f>
        <v>29430000</v>
      </c>
      <c r="F28" s="500">
        <v>1.3333333332999999</v>
      </c>
      <c r="G28" s="497">
        <f>+E28*F28</f>
        <v>39239999.999018997</v>
      </c>
      <c r="H28" s="70" t="s">
        <v>20</v>
      </c>
      <c r="I28" s="71">
        <v>3000</v>
      </c>
      <c r="J28" s="72">
        <f>+G28/I28</f>
        <v>13079.999999672998</v>
      </c>
      <c r="K28" s="194">
        <v>3800</v>
      </c>
      <c r="L28" s="194">
        <v>2350</v>
      </c>
      <c r="M28" s="194">
        <v>9350</v>
      </c>
      <c r="N28" s="444">
        <f>E28*0.1</f>
        <v>2943000</v>
      </c>
      <c r="O28" s="444">
        <f t="shared" ref="O28" si="15">E28*0.05</f>
        <v>1471500</v>
      </c>
      <c r="P28" s="491">
        <v>5</v>
      </c>
      <c r="Q28" s="494">
        <v>2</v>
      </c>
      <c r="S28" s="116"/>
      <c r="T28" s="116"/>
      <c r="U28" s="116"/>
      <c r="V28" s="116"/>
      <c r="W28" s="116"/>
      <c r="X28" s="116"/>
      <c r="Y28" s="116"/>
    </row>
    <row r="29" spans="1:25" ht="18" customHeight="1" x14ac:dyDescent="0.25">
      <c r="A29" s="355"/>
      <c r="B29" s="193"/>
      <c r="C29" s="194"/>
      <c r="D29" s="195"/>
      <c r="E29" s="196"/>
      <c r="F29" s="500"/>
      <c r="G29" s="498"/>
      <c r="H29" s="70" t="s">
        <v>22</v>
      </c>
      <c r="I29" s="73">
        <v>3200</v>
      </c>
      <c r="J29" s="74">
        <f t="shared" ref="J29" si="16">+G28/I29</f>
        <v>12262.499999693437</v>
      </c>
      <c r="K29" s="194"/>
      <c r="L29" s="194"/>
      <c r="M29" s="194"/>
      <c r="N29" s="445"/>
      <c r="O29" s="445"/>
      <c r="P29" s="492"/>
      <c r="Q29" s="495"/>
      <c r="S29" s="116"/>
      <c r="T29" s="116"/>
      <c r="U29" s="116"/>
      <c r="V29" s="116"/>
      <c r="W29" s="116"/>
      <c r="X29" s="116"/>
      <c r="Y29" s="116"/>
    </row>
    <row r="30" spans="1:25" ht="18" customHeight="1" x14ac:dyDescent="0.25">
      <c r="A30" s="355"/>
      <c r="B30" s="193"/>
      <c r="C30" s="194"/>
      <c r="D30" s="195"/>
      <c r="E30" s="196"/>
      <c r="F30" s="500"/>
      <c r="G30" s="499"/>
      <c r="H30" s="70" t="s">
        <v>21</v>
      </c>
      <c r="I30" s="75">
        <v>4950</v>
      </c>
      <c r="J30" s="76">
        <f t="shared" ref="J30" si="17">+G28/I30</f>
        <v>7927.2727270745445</v>
      </c>
      <c r="K30" s="194"/>
      <c r="L30" s="194"/>
      <c r="M30" s="194"/>
      <c r="N30" s="446"/>
      <c r="O30" s="446"/>
      <c r="P30" s="493"/>
      <c r="Q30" s="496"/>
      <c r="S30" s="116"/>
      <c r="T30" s="116"/>
      <c r="U30" s="116"/>
      <c r="V30" s="116"/>
      <c r="W30" s="116"/>
      <c r="X30" s="116"/>
      <c r="Y30" s="116"/>
    </row>
    <row r="31" spans="1:25" ht="18" customHeight="1" x14ac:dyDescent="0.25">
      <c r="A31" s="335">
        <v>10</v>
      </c>
      <c r="B31" s="211" t="s">
        <v>10</v>
      </c>
      <c r="C31" s="212">
        <v>147150000</v>
      </c>
      <c r="D31" s="213">
        <v>0.1</v>
      </c>
      <c r="E31" s="214">
        <f t="shared" ref="E31" si="18">+D31*C31</f>
        <v>14715000</v>
      </c>
      <c r="F31" s="225">
        <v>2</v>
      </c>
      <c r="G31" s="214">
        <f>+F31*E31</f>
        <v>29430000</v>
      </c>
      <c r="H31" s="77" t="s">
        <v>20</v>
      </c>
      <c r="I31" s="78">
        <v>3000</v>
      </c>
      <c r="J31" s="79">
        <f t="shared" ref="J31" si="19">+G31/I31</f>
        <v>9810</v>
      </c>
      <c r="K31" s="212">
        <v>3800</v>
      </c>
      <c r="L31" s="212">
        <v>1850</v>
      </c>
      <c r="M31" s="212">
        <v>7500</v>
      </c>
      <c r="N31" s="420" t="s">
        <v>46</v>
      </c>
      <c r="O31" s="420">
        <f>E31*0.05</f>
        <v>735750</v>
      </c>
      <c r="P31" s="504">
        <v>3</v>
      </c>
      <c r="Q31" s="501">
        <v>1</v>
      </c>
    </row>
    <row r="32" spans="1:25" ht="18" customHeight="1" x14ac:dyDescent="0.25">
      <c r="A32" s="335"/>
      <c r="B32" s="211"/>
      <c r="C32" s="212"/>
      <c r="D32" s="213"/>
      <c r="E32" s="214"/>
      <c r="F32" s="225"/>
      <c r="G32" s="258"/>
      <c r="H32" s="77" t="s">
        <v>22</v>
      </c>
      <c r="I32" s="80">
        <v>3200</v>
      </c>
      <c r="J32" s="81">
        <f t="shared" ref="J32" si="20">+G31/I32</f>
        <v>9196.875</v>
      </c>
      <c r="K32" s="212"/>
      <c r="L32" s="212"/>
      <c r="M32" s="212"/>
      <c r="N32" s="421"/>
      <c r="O32" s="421"/>
      <c r="P32" s="505"/>
      <c r="Q32" s="502"/>
    </row>
    <row r="33" spans="1:17" ht="18" customHeight="1" x14ac:dyDescent="0.25">
      <c r="A33" s="335"/>
      <c r="B33" s="211"/>
      <c r="C33" s="212"/>
      <c r="D33" s="213"/>
      <c r="E33" s="214"/>
      <c r="F33" s="225"/>
      <c r="G33" s="258"/>
      <c r="H33" s="77" t="s">
        <v>21</v>
      </c>
      <c r="I33" s="82">
        <v>4950</v>
      </c>
      <c r="J33" s="83">
        <f t="shared" ref="J33" si="21">+G31/I33</f>
        <v>5945.454545454545</v>
      </c>
      <c r="K33" s="212"/>
      <c r="L33" s="212"/>
      <c r="M33" s="212"/>
      <c r="N33" s="422"/>
      <c r="O33" s="422"/>
      <c r="P33" s="506"/>
      <c r="Q33" s="503"/>
    </row>
    <row r="34" spans="1:17" ht="18" customHeight="1" x14ac:dyDescent="0.25">
      <c r="A34" s="334">
        <v>11</v>
      </c>
      <c r="B34" s="252" t="s">
        <v>28</v>
      </c>
      <c r="C34" s="253">
        <v>147150000</v>
      </c>
      <c r="D34" s="254">
        <v>8.5000000000000006E-2</v>
      </c>
      <c r="E34" s="255">
        <f t="shared" ref="E34" si="22">+D34*C34</f>
        <v>12507750</v>
      </c>
      <c r="F34" s="256">
        <v>1.75</v>
      </c>
      <c r="G34" s="255">
        <f>+F34*E34</f>
        <v>21888562.5</v>
      </c>
      <c r="H34" s="84" t="s">
        <v>20</v>
      </c>
      <c r="I34" s="85">
        <v>3000</v>
      </c>
      <c r="J34" s="86">
        <f t="shared" ref="J34" si="23">+G34/I34</f>
        <v>7296.1875</v>
      </c>
      <c r="K34" s="253">
        <v>3800</v>
      </c>
      <c r="L34" s="253">
        <v>1500</v>
      </c>
      <c r="M34" s="253">
        <v>6250</v>
      </c>
      <c r="N34" s="391" t="s">
        <v>46</v>
      </c>
      <c r="O34" s="391">
        <f t="shared" ref="O34" si="24">E34*0.05</f>
        <v>625387.5</v>
      </c>
      <c r="P34" s="485">
        <v>3</v>
      </c>
      <c r="Q34" s="488">
        <v>1</v>
      </c>
    </row>
    <row r="35" spans="1:17" ht="18" customHeight="1" x14ac:dyDescent="0.25">
      <c r="A35" s="334"/>
      <c r="B35" s="252"/>
      <c r="C35" s="253"/>
      <c r="D35" s="254"/>
      <c r="E35" s="255"/>
      <c r="F35" s="256"/>
      <c r="G35" s="257"/>
      <c r="H35" s="84" t="s">
        <v>22</v>
      </c>
      <c r="I35" s="87">
        <v>3200</v>
      </c>
      <c r="J35" s="88">
        <f t="shared" ref="J35" si="25">+G34/I35</f>
        <v>6840.17578125</v>
      </c>
      <c r="K35" s="253"/>
      <c r="L35" s="253"/>
      <c r="M35" s="253"/>
      <c r="N35" s="392"/>
      <c r="O35" s="392"/>
      <c r="P35" s="486"/>
      <c r="Q35" s="489"/>
    </row>
    <row r="36" spans="1:17" ht="18" customHeight="1" x14ac:dyDescent="0.25">
      <c r="A36" s="334"/>
      <c r="B36" s="252"/>
      <c r="C36" s="253"/>
      <c r="D36" s="254"/>
      <c r="E36" s="255"/>
      <c r="F36" s="256"/>
      <c r="G36" s="257"/>
      <c r="H36" s="84" t="s">
        <v>21</v>
      </c>
      <c r="I36" s="89">
        <v>4950</v>
      </c>
      <c r="J36" s="90">
        <f t="shared" ref="J36" si="26">+G34/I36</f>
        <v>4421.931818181818</v>
      </c>
      <c r="K36" s="253"/>
      <c r="L36" s="253"/>
      <c r="M36" s="253"/>
      <c r="N36" s="393"/>
      <c r="O36" s="393"/>
      <c r="P36" s="487"/>
      <c r="Q36" s="490"/>
    </row>
    <row r="37" spans="1:17" ht="18" customHeight="1" x14ac:dyDescent="0.25">
      <c r="A37" s="354">
        <v>12</v>
      </c>
      <c r="B37" s="206" t="s">
        <v>11</v>
      </c>
      <c r="C37" s="207">
        <v>147150000</v>
      </c>
      <c r="D37" s="208">
        <v>7.0000000000000007E-2</v>
      </c>
      <c r="E37" s="209">
        <f t="shared" ref="E37" si="27">+D37*C37</f>
        <v>10300500.000000002</v>
      </c>
      <c r="F37" s="208">
        <v>1.5</v>
      </c>
      <c r="G37" s="209">
        <f>+E37*F37</f>
        <v>15450750.000000004</v>
      </c>
      <c r="H37" s="91" t="s">
        <v>20</v>
      </c>
      <c r="I37" s="92">
        <v>3000</v>
      </c>
      <c r="J37" s="93">
        <f t="shared" ref="J37" si="28">+G37/I37</f>
        <v>5150.2500000000009</v>
      </c>
      <c r="K37" s="207">
        <v>3800</v>
      </c>
      <c r="L37" s="207">
        <v>1250</v>
      </c>
      <c r="M37" s="207">
        <v>4900</v>
      </c>
      <c r="N37" s="432" t="s">
        <v>46</v>
      </c>
      <c r="O37" s="432">
        <f t="shared" ref="O37" si="29">E37*0.05</f>
        <v>515025.00000000012</v>
      </c>
      <c r="P37" s="429">
        <v>1</v>
      </c>
      <c r="Q37" s="426">
        <v>1</v>
      </c>
    </row>
    <row r="38" spans="1:17" ht="18" customHeight="1" x14ac:dyDescent="0.25">
      <c r="A38" s="354"/>
      <c r="B38" s="206"/>
      <c r="C38" s="207"/>
      <c r="D38" s="208"/>
      <c r="E38" s="209"/>
      <c r="F38" s="208"/>
      <c r="G38" s="209"/>
      <c r="H38" s="91" t="s">
        <v>22</v>
      </c>
      <c r="I38" s="94">
        <v>3200</v>
      </c>
      <c r="J38" s="95">
        <f t="shared" ref="J38" si="30">+G37/I38</f>
        <v>4828.3593750000009</v>
      </c>
      <c r="K38" s="207"/>
      <c r="L38" s="207"/>
      <c r="M38" s="207"/>
      <c r="N38" s="433"/>
      <c r="O38" s="433"/>
      <c r="P38" s="430"/>
      <c r="Q38" s="427"/>
    </row>
    <row r="39" spans="1:17" ht="18" customHeight="1" x14ac:dyDescent="0.25">
      <c r="A39" s="354"/>
      <c r="B39" s="206"/>
      <c r="C39" s="207"/>
      <c r="D39" s="208"/>
      <c r="E39" s="209"/>
      <c r="F39" s="208"/>
      <c r="G39" s="209"/>
      <c r="H39" s="91" t="s">
        <v>21</v>
      </c>
      <c r="I39" s="96">
        <v>4950</v>
      </c>
      <c r="J39" s="97">
        <f t="shared" ref="J39" si="31">+G37/I39</f>
        <v>3121.3636363636369</v>
      </c>
      <c r="K39" s="207"/>
      <c r="L39" s="207"/>
      <c r="M39" s="207"/>
      <c r="N39" s="434"/>
      <c r="O39" s="434"/>
      <c r="P39" s="431"/>
      <c r="Q39" s="428"/>
    </row>
    <row r="40" spans="1:17" ht="18" customHeight="1" x14ac:dyDescent="0.25">
      <c r="A40" s="353">
        <v>13</v>
      </c>
      <c r="B40" s="248" t="s">
        <v>29</v>
      </c>
      <c r="C40" s="216">
        <v>147150000</v>
      </c>
      <c r="D40" s="249">
        <v>0.05</v>
      </c>
      <c r="E40" s="250">
        <f>+D40*C40</f>
        <v>7357500</v>
      </c>
      <c r="F40" s="249">
        <v>1.5</v>
      </c>
      <c r="G40" s="250">
        <f>+E40*F40</f>
        <v>11036250</v>
      </c>
      <c r="H40" s="98" t="s">
        <v>20</v>
      </c>
      <c r="I40" s="99">
        <v>3000</v>
      </c>
      <c r="J40" s="100">
        <f>+G40/I40</f>
        <v>3678.75</v>
      </c>
      <c r="K40" s="216">
        <v>3800</v>
      </c>
      <c r="L40" s="216">
        <v>850</v>
      </c>
      <c r="M40" s="216">
        <v>3300</v>
      </c>
      <c r="N40" s="423" t="s">
        <v>46</v>
      </c>
      <c r="O40" s="423">
        <f>E40*0.05</f>
        <v>367875</v>
      </c>
      <c r="P40" s="453">
        <v>1</v>
      </c>
      <c r="Q40" s="456">
        <v>1</v>
      </c>
    </row>
    <row r="41" spans="1:17" ht="18" customHeight="1" x14ac:dyDescent="0.25">
      <c r="A41" s="353"/>
      <c r="B41" s="248"/>
      <c r="C41" s="216"/>
      <c r="D41" s="249"/>
      <c r="E41" s="250"/>
      <c r="F41" s="249"/>
      <c r="G41" s="250"/>
      <c r="H41" s="98" t="s">
        <v>22</v>
      </c>
      <c r="I41" s="101">
        <v>3200</v>
      </c>
      <c r="J41" s="102">
        <f t="shared" ref="J41" si="32">+G40/I41</f>
        <v>3448.828125</v>
      </c>
      <c r="K41" s="216"/>
      <c r="L41" s="216"/>
      <c r="M41" s="216"/>
      <c r="N41" s="424"/>
      <c r="O41" s="424"/>
      <c r="P41" s="454"/>
      <c r="Q41" s="457"/>
    </row>
    <row r="42" spans="1:17" ht="18" customHeight="1" x14ac:dyDescent="0.25">
      <c r="A42" s="353"/>
      <c r="B42" s="248"/>
      <c r="C42" s="216"/>
      <c r="D42" s="249"/>
      <c r="E42" s="250"/>
      <c r="F42" s="249"/>
      <c r="G42" s="250"/>
      <c r="H42" s="98" t="s">
        <v>21</v>
      </c>
      <c r="I42" s="103">
        <v>4950</v>
      </c>
      <c r="J42" s="104">
        <f t="shared" ref="J42" si="33">+G40/I42</f>
        <v>2229.5454545454545</v>
      </c>
      <c r="K42" s="216"/>
      <c r="L42" s="216"/>
      <c r="M42" s="216"/>
      <c r="N42" s="425"/>
      <c r="O42" s="425"/>
      <c r="P42" s="455"/>
      <c r="Q42" s="458"/>
    </row>
    <row r="43" spans="1:17" ht="18" customHeight="1" x14ac:dyDescent="0.25">
      <c r="A43" s="344">
        <v>14</v>
      </c>
      <c r="B43" s="200" t="s">
        <v>12</v>
      </c>
      <c r="C43" s="288">
        <v>147150000</v>
      </c>
      <c r="D43" s="202" t="s">
        <v>16</v>
      </c>
      <c r="E43" s="203" t="s">
        <v>16</v>
      </c>
      <c r="F43" s="226"/>
      <c r="G43" s="350">
        <v>6131250</v>
      </c>
      <c r="H43" s="63" t="s">
        <v>20</v>
      </c>
      <c r="I43" s="64">
        <v>3000</v>
      </c>
      <c r="J43" s="65">
        <f>+G43/I43</f>
        <v>2043.75</v>
      </c>
      <c r="K43" s="201">
        <v>3800</v>
      </c>
      <c r="L43" s="201">
        <v>450</v>
      </c>
      <c r="M43" s="201">
        <v>1700</v>
      </c>
      <c r="N43" s="464" t="s">
        <v>46</v>
      </c>
      <c r="O43" s="464" t="s">
        <v>46</v>
      </c>
      <c r="P43" s="462">
        <v>0</v>
      </c>
      <c r="Q43" s="460">
        <v>0</v>
      </c>
    </row>
    <row r="44" spans="1:17" ht="18" customHeight="1" x14ac:dyDescent="0.25">
      <c r="A44" s="344"/>
      <c r="B44" s="200"/>
      <c r="C44" s="288"/>
      <c r="D44" s="202"/>
      <c r="E44" s="203"/>
      <c r="F44" s="226"/>
      <c r="G44" s="351"/>
      <c r="H44" s="63" t="s">
        <v>22</v>
      </c>
      <c r="I44" s="66">
        <v>3200</v>
      </c>
      <c r="J44" s="67">
        <f t="shared" ref="J44" si="34">+G43/I44</f>
        <v>1916.015625</v>
      </c>
      <c r="K44" s="201"/>
      <c r="L44" s="201"/>
      <c r="M44" s="201"/>
      <c r="N44" s="465"/>
      <c r="O44" s="465"/>
      <c r="P44" s="463"/>
      <c r="Q44" s="461"/>
    </row>
    <row r="45" spans="1:17" ht="18" customHeight="1" x14ac:dyDescent="0.25">
      <c r="A45" s="479"/>
      <c r="B45" s="480"/>
      <c r="C45" s="464"/>
      <c r="D45" s="481"/>
      <c r="E45" s="482"/>
      <c r="F45" s="483"/>
      <c r="G45" s="484"/>
      <c r="H45" s="123" t="s">
        <v>21</v>
      </c>
      <c r="I45" s="124">
        <v>4950</v>
      </c>
      <c r="J45" s="125">
        <f t="shared" ref="J45" si="35">+G43/I45</f>
        <v>1238.6363636363637</v>
      </c>
      <c r="K45" s="404"/>
      <c r="L45" s="404"/>
      <c r="M45" s="404"/>
      <c r="N45" s="465"/>
      <c r="O45" s="465"/>
      <c r="P45" s="463"/>
      <c r="Q45" s="461"/>
    </row>
    <row r="46" spans="1:17" ht="9.75" customHeight="1" thickBot="1" x14ac:dyDescent="0.3">
      <c r="A46" s="126"/>
      <c r="B46" s="127"/>
      <c r="C46" s="128"/>
      <c r="D46" s="129"/>
      <c r="E46" s="130"/>
      <c r="F46" s="131"/>
      <c r="G46" s="132"/>
      <c r="H46" s="133"/>
      <c r="I46" s="134"/>
      <c r="J46" s="135"/>
      <c r="K46" s="128"/>
      <c r="L46" s="128"/>
      <c r="M46" s="128"/>
      <c r="N46" s="128"/>
      <c r="O46" s="128"/>
      <c r="P46" s="126"/>
      <c r="Q46" s="126"/>
    </row>
    <row r="47" spans="1:17" ht="18" customHeight="1" thickBot="1" x14ac:dyDescent="0.3">
      <c r="A47" s="466" t="s">
        <v>86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8"/>
    </row>
    <row r="48" spans="1:17" ht="18" customHeight="1" x14ac:dyDescent="0.25">
      <c r="A48" s="469" t="s">
        <v>78</v>
      </c>
      <c r="B48" s="470"/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3">
        <v>3800</v>
      </c>
      <c r="P48" s="473"/>
      <c r="Q48" s="474"/>
    </row>
    <row r="49" spans="1:19" ht="18" customHeight="1" x14ac:dyDescent="0.25">
      <c r="A49" s="471" t="s">
        <v>79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5">
        <v>1300</v>
      </c>
      <c r="P49" s="475"/>
      <c r="Q49" s="476"/>
    </row>
    <row r="50" spans="1:19" ht="18" customHeight="1" thickBot="1" x14ac:dyDescent="0.3">
      <c r="A50" s="368" t="s">
        <v>80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96">
        <v>3000</v>
      </c>
      <c r="P50" s="396"/>
      <c r="Q50" s="397"/>
    </row>
    <row r="51" spans="1:19" ht="18" customHeight="1" thickBot="1" x14ac:dyDescent="0.3">
      <c r="A51" s="531"/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3"/>
      <c r="O51" s="533"/>
      <c r="P51" s="533"/>
      <c r="Q51" s="534"/>
    </row>
    <row r="52" spans="1:19" ht="18" customHeight="1" x14ac:dyDescent="0.25">
      <c r="A52" s="370" t="s">
        <v>76</v>
      </c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2"/>
      <c r="N52" s="122"/>
      <c r="O52" s="122"/>
      <c r="P52" s="122"/>
      <c r="Q52" s="122"/>
    </row>
    <row r="53" spans="1:19" ht="5.25" customHeight="1" thickBot="1" x14ac:dyDescent="0.3">
      <c r="A53" s="373"/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5"/>
      <c r="N53" s="122"/>
      <c r="O53" s="122"/>
      <c r="P53" s="122"/>
      <c r="Q53" s="122"/>
    </row>
    <row r="54" spans="1:19" ht="9.9499999999999993" customHeight="1" x14ac:dyDescent="0.25">
      <c r="A54" s="398" t="s">
        <v>69</v>
      </c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79">
        <v>3700</v>
      </c>
      <c r="M54" s="380"/>
      <c r="N54" s="119"/>
      <c r="O54" s="121"/>
      <c r="P54" s="121"/>
      <c r="Q54" s="121"/>
    </row>
    <row r="55" spans="1:19" ht="9.9499999999999993" customHeight="1" x14ac:dyDescent="0.25">
      <c r="A55" s="400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381"/>
      <c r="M55" s="382"/>
      <c r="N55" s="119"/>
      <c r="O55" s="121"/>
      <c r="P55" s="121"/>
      <c r="Q55" s="121"/>
    </row>
    <row r="56" spans="1:19" ht="9.9499999999999993" customHeight="1" x14ac:dyDescent="0.25">
      <c r="A56" s="402" t="s">
        <v>70</v>
      </c>
      <c r="B56" s="403"/>
      <c r="C56" s="403"/>
      <c r="D56" s="403"/>
      <c r="E56" s="403"/>
      <c r="F56" s="403"/>
      <c r="G56" s="403"/>
      <c r="H56" s="403"/>
      <c r="I56" s="403"/>
      <c r="J56" s="403"/>
      <c r="K56" s="403"/>
      <c r="L56" s="383">
        <v>1250</v>
      </c>
      <c r="M56" s="384"/>
      <c r="N56" s="459"/>
      <c r="O56" s="459"/>
      <c r="P56" s="459"/>
      <c r="Q56" s="459"/>
    </row>
    <row r="57" spans="1:19" ht="9.9499999999999993" customHeight="1" x14ac:dyDescent="0.25">
      <c r="A57" s="402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383"/>
      <c r="M57" s="384"/>
      <c r="N57" s="459"/>
      <c r="O57" s="459"/>
      <c r="P57" s="459"/>
      <c r="Q57" s="459"/>
    </row>
    <row r="58" spans="1:19" ht="9.9499999999999993" customHeight="1" x14ac:dyDescent="0.25">
      <c r="A58" s="402" t="s">
        <v>71</v>
      </c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383">
        <v>1850</v>
      </c>
      <c r="M58" s="384"/>
      <c r="N58" s="459"/>
      <c r="O58" s="459"/>
      <c r="P58" s="459"/>
      <c r="Q58" s="459"/>
    </row>
    <row r="59" spans="1:19" ht="9.9499999999999993" customHeight="1" x14ac:dyDescent="0.25">
      <c r="A59" s="402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383"/>
      <c r="M59" s="384"/>
      <c r="N59" s="459"/>
      <c r="O59" s="459"/>
      <c r="P59" s="459"/>
      <c r="Q59" s="459"/>
    </row>
    <row r="60" spans="1:19" ht="9.9499999999999993" customHeight="1" x14ac:dyDescent="0.25">
      <c r="A60" s="402" t="s">
        <v>72</v>
      </c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383">
        <v>2850</v>
      </c>
      <c r="M60" s="384"/>
      <c r="N60" s="459"/>
      <c r="O60" s="459"/>
      <c r="P60" s="459"/>
      <c r="Q60" s="459"/>
    </row>
    <row r="61" spans="1:19" ht="9.9499999999999993" customHeight="1" x14ac:dyDescent="0.25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383"/>
      <c r="M61" s="384"/>
      <c r="N61" s="459"/>
      <c r="O61" s="459"/>
      <c r="P61" s="459"/>
      <c r="Q61" s="459"/>
    </row>
    <row r="62" spans="1:19" ht="9.9499999999999993" customHeight="1" x14ac:dyDescent="0.25">
      <c r="A62" s="366" t="s">
        <v>73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94">
        <v>4900</v>
      </c>
      <c r="M62" s="395"/>
      <c r="N62" s="459"/>
      <c r="O62" s="459"/>
      <c r="P62" s="459"/>
      <c r="Q62" s="459"/>
      <c r="R62" s="118"/>
      <c r="S62" s="120"/>
    </row>
    <row r="63" spans="1:19" ht="9.9499999999999993" customHeight="1" x14ac:dyDescent="0.25">
      <c r="A63" s="366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94"/>
      <c r="M63" s="395"/>
      <c r="N63" s="459"/>
      <c r="O63" s="459"/>
      <c r="P63" s="459"/>
      <c r="Q63" s="459"/>
      <c r="R63" s="118"/>
      <c r="S63" s="120"/>
    </row>
    <row r="64" spans="1:19" ht="9.9499999999999993" customHeight="1" x14ac:dyDescent="0.25">
      <c r="A64" s="366" t="s">
        <v>74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94">
        <v>7500</v>
      </c>
      <c r="M64" s="395"/>
      <c r="N64" s="459"/>
      <c r="O64" s="459"/>
      <c r="P64" s="459"/>
      <c r="Q64" s="459"/>
      <c r="R64" s="118"/>
      <c r="S64" s="120"/>
    </row>
    <row r="65" spans="1:19" ht="9.9499999999999993" customHeight="1" x14ac:dyDescent="0.25">
      <c r="A65" s="366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94"/>
      <c r="M65" s="395"/>
      <c r="N65" s="459"/>
      <c r="O65" s="459"/>
      <c r="P65" s="459"/>
      <c r="Q65" s="459"/>
      <c r="R65" s="118"/>
      <c r="S65" s="120"/>
    </row>
    <row r="66" spans="1:19" ht="9.9499999999999993" customHeight="1" x14ac:dyDescent="0.25">
      <c r="A66" s="366" t="s">
        <v>75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94">
        <v>11000</v>
      </c>
      <c r="M66" s="395"/>
      <c r="N66" s="459"/>
      <c r="O66" s="459"/>
      <c r="P66" s="459"/>
      <c r="Q66" s="459"/>
    </row>
    <row r="67" spans="1:19" ht="9.9499999999999993" customHeight="1" thickBot="1" x14ac:dyDescent="0.3">
      <c r="A67" s="368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96"/>
      <c r="M67" s="397"/>
      <c r="N67" s="459"/>
      <c r="O67" s="459"/>
      <c r="P67" s="459"/>
      <c r="Q67" s="459"/>
    </row>
    <row r="68" spans="1:19" ht="14.25" customHeight="1" x14ac:dyDescent="0.25"/>
    <row r="69" spans="1:19" ht="15.75" x14ac:dyDescent="0.25">
      <c r="C69" s="19" t="s">
        <v>63</v>
      </c>
      <c r="D69" s="19"/>
      <c r="E69" s="19"/>
      <c r="F69" s="19"/>
      <c r="G69" s="19"/>
      <c r="H69" s="19"/>
      <c r="I69" s="19"/>
      <c r="J69" s="19"/>
      <c r="K69" s="19"/>
      <c r="L69" s="19"/>
    </row>
    <row r="70" spans="1:19" ht="15.75" x14ac:dyDescent="0.25">
      <c r="C70" s="19"/>
      <c r="D70" s="19" t="s">
        <v>62</v>
      </c>
      <c r="E70" s="19"/>
      <c r="F70" s="19"/>
      <c r="G70" s="19"/>
      <c r="H70" s="19"/>
      <c r="I70" s="19"/>
      <c r="J70" s="19"/>
      <c r="K70" s="19"/>
      <c r="L70" s="19"/>
    </row>
    <row r="71" spans="1:19" ht="15.75" x14ac:dyDescent="0.25">
      <c r="C71" s="19"/>
      <c r="D71" s="19" t="s">
        <v>56</v>
      </c>
      <c r="E71" s="19"/>
      <c r="F71" s="19"/>
      <c r="G71" s="19"/>
      <c r="H71" s="19"/>
      <c r="I71" s="19"/>
      <c r="J71" s="19"/>
      <c r="K71" s="19"/>
      <c r="L71" s="19"/>
    </row>
    <row r="73" spans="1:19" ht="15.75" thickBot="1" x14ac:dyDescent="0.3">
      <c r="C73" s="1" t="s">
        <v>33</v>
      </c>
      <c r="D73" s="1" t="s">
        <v>34</v>
      </c>
      <c r="I73" s="1" t="s">
        <v>35</v>
      </c>
    </row>
    <row r="74" spans="1:19" ht="15" customHeight="1" x14ac:dyDescent="0.25">
      <c r="D74" s="20">
        <v>2250</v>
      </c>
      <c r="E74" s="261">
        <f>SUM(D74:D78)</f>
        <v>16350</v>
      </c>
      <c r="F74" s="261">
        <f>E74/5</f>
        <v>3270</v>
      </c>
      <c r="G74" s="259">
        <f>F74*45000</f>
        <v>147150000</v>
      </c>
      <c r="I74" s="20">
        <v>2250</v>
      </c>
      <c r="J74" s="477">
        <f>SUM(I74:I78)</f>
        <v>16350</v>
      </c>
      <c r="K74" s="261">
        <f>J74/5</f>
        <v>3270</v>
      </c>
      <c r="L74" s="259">
        <f>K74*250</f>
        <v>817500</v>
      </c>
      <c r="N74" s="293" t="s">
        <v>58</v>
      </c>
      <c r="O74" s="294"/>
      <c r="P74" s="295"/>
      <c r="Q74" s="114"/>
    </row>
    <row r="75" spans="1:19" x14ac:dyDescent="0.25">
      <c r="D75" s="20">
        <v>3000</v>
      </c>
      <c r="E75" s="262"/>
      <c r="F75" s="262"/>
      <c r="G75" s="260"/>
      <c r="I75" s="20">
        <v>3000</v>
      </c>
      <c r="J75" s="478"/>
      <c r="K75" s="262"/>
      <c r="L75" s="260"/>
      <c r="N75" s="296"/>
      <c r="O75" s="297"/>
      <c r="P75" s="298"/>
      <c r="Q75" s="114"/>
    </row>
    <row r="76" spans="1:19" x14ac:dyDescent="0.25">
      <c r="D76" s="20">
        <v>3200</v>
      </c>
      <c r="E76" s="262"/>
      <c r="F76" s="262"/>
      <c r="G76" s="260"/>
      <c r="I76" s="20">
        <v>3200</v>
      </c>
      <c r="J76" s="478"/>
      <c r="K76" s="262"/>
      <c r="L76" s="260"/>
      <c r="N76" s="296"/>
      <c r="O76" s="297"/>
      <c r="P76" s="298"/>
      <c r="Q76" s="114"/>
    </row>
    <row r="77" spans="1:19" x14ac:dyDescent="0.25">
      <c r="D77" s="20">
        <v>3800</v>
      </c>
      <c r="E77" s="262"/>
      <c r="F77" s="262"/>
      <c r="G77" s="260"/>
      <c r="I77" s="20">
        <v>3800</v>
      </c>
      <c r="J77" s="478"/>
      <c r="K77" s="262"/>
      <c r="L77" s="260"/>
      <c r="N77" s="296"/>
      <c r="O77" s="297"/>
      <c r="P77" s="298"/>
      <c r="Q77" s="114"/>
    </row>
    <row r="78" spans="1:19" ht="15" customHeight="1" x14ac:dyDescent="0.25">
      <c r="D78" s="20">
        <v>4100</v>
      </c>
      <c r="E78" s="262"/>
      <c r="F78" s="262"/>
      <c r="G78" s="260"/>
      <c r="I78" s="20">
        <v>4100</v>
      </c>
      <c r="J78" s="478"/>
      <c r="K78" s="262"/>
      <c r="L78" s="260"/>
      <c r="N78" s="296" t="s">
        <v>59</v>
      </c>
      <c r="O78" s="297"/>
      <c r="P78" s="298"/>
      <c r="Q78" s="114"/>
    </row>
    <row r="79" spans="1:19" ht="6" customHeight="1" thickBot="1" x14ac:dyDescent="0.3">
      <c r="N79" s="296"/>
      <c r="O79" s="297"/>
      <c r="P79" s="298"/>
      <c r="Q79" s="114"/>
    </row>
    <row r="80" spans="1:19" ht="17.25" customHeight="1" thickBot="1" x14ac:dyDescent="0.3">
      <c r="C80" s="276" t="s">
        <v>47</v>
      </c>
      <c r="D80" s="277"/>
      <c r="E80" s="277"/>
      <c r="F80" s="277"/>
      <c r="G80" s="277"/>
      <c r="H80" s="277"/>
      <c r="I80" s="277"/>
      <c r="J80" s="277"/>
      <c r="K80" s="277"/>
      <c r="L80" s="278"/>
      <c r="N80" s="296"/>
      <c r="O80" s="297"/>
      <c r="P80" s="298"/>
      <c r="Q80" s="114"/>
    </row>
    <row r="81" spans="3:17" ht="15.75" x14ac:dyDescent="0.25">
      <c r="C81" s="263" t="s">
        <v>48</v>
      </c>
      <c r="D81" s="264"/>
      <c r="E81" s="264"/>
      <c r="F81" s="264"/>
      <c r="G81" s="264"/>
      <c r="H81" s="264"/>
      <c r="I81" s="264"/>
      <c r="J81" s="264"/>
      <c r="K81" s="264"/>
      <c r="L81" s="265"/>
      <c r="N81" s="296"/>
      <c r="O81" s="297"/>
      <c r="P81" s="298"/>
      <c r="Q81" s="114"/>
    </row>
    <row r="82" spans="3:17" ht="6" customHeight="1" x14ac:dyDescent="0.25">
      <c r="C82" s="111"/>
      <c r="D82" s="112"/>
      <c r="E82" s="112"/>
      <c r="F82" s="112"/>
      <c r="G82" s="112"/>
      <c r="H82" s="112"/>
      <c r="I82" s="112"/>
      <c r="J82" s="112"/>
      <c r="K82" s="112"/>
      <c r="L82" s="113"/>
      <c r="N82" s="296"/>
      <c r="O82" s="297"/>
      <c r="P82" s="298"/>
      <c r="Q82" s="114"/>
    </row>
    <row r="83" spans="3:17" ht="16.5" thickBot="1" x14ac:dyDescent="0.3">
      <c r="C83" s="279" t="s">
        <v>51</v>
      </c>
      <c r="D83" s="280"/>
      <c r="E83" s="280"/>
      <c r="F83" s="280"/>
      <c r="G83" s="280"/>
      <c r="H83" s="280"/>
      <c r="I83" s="280"/>
      <c r="J83" s="280"/>
      <c r="K83" s="280"/>
      <c r="L83" s="281"/>
      <c r="N83" s="296"/>
      <c r="O83" s="297"/>
      <c r="P83" s="298"/>
      <c r="Q83" s="114"/>
    </row>
    <row r="84" spans="3:17" ht="16.5" customHeight="1" thickBot="1" x14ac:dyDescent="0.3">
      <c r="C84" s="19"/>
      <c r="D84" s="19"/>
      <c r="E84" s="19"/>
      <c r="F84" s="19"/>
      <c r="G84" s="19"/>
      <c r="H84" s="19"/>
      <c r="I84" s="19"/>
      <c r="J84" s="19"/>
      <c r="K84" s="19"/>
      <c r="L84" s="19"/>
      <c r="N84" s="296" t="s">
        <v>82</v>
      </c>
      <c r="O84" s="297"/>
      <c r="P84" s="298"/>
      <c r="Q84" s="114"/>
    </row>
    <row r="85" spans="3:17" ht="15.75" x14ac:dyDescent="0.25">
      <c r="C85" s="282" t="s">
        <v>49</v>
      </c>
      <c r="D85" s="283"/>
      <c r="E85" s="283"/>
      <c r="F85" s="283"/>
      <c r="G85" s="283"/>
      <c r="H85" s="283"/>
      <c r="I85" s="283"/>
      <c r="J85" s="283"/>
      <c r="K85" s="283"/>
      <c r="L85" s="284"/>
      <c r="N85" s="296"/>
      <c r="O85" s="297"/>
      <c r="P85" s="298"/>
    </row>
    <row r="86" spans="3:17" ht="6" customHeight="1" x14ac:dyDescent="0.25">
      <c r="C86" s="285"/>
      <c r="D86" s="286"/>
      <c r="E86" s="286"/>
      <c r="F86" s="286"/>
      <c r="G86" s="286"/>
      <c r="H86" s="286"/>
      <c r="I86" s="286"/>
      <c r="J86" s="286"/>
      <c r="K86" s="286"/>
      <c r="L86" s="287"/>
      <c r="N86" s="296"/>
      <c r="O86" s="297"/>
      <c r="P86" s="298"/>
    </row>
    <row r="87" spans="3:17" ht="16.5" thickBot="1" x14ac:dyDescent="0.3">
      <c r="C87" s="279" t="s">
        <v>50</v>
      </c>
      <c r="D87" s="280"/>
      <c r="E87" s="280"/>
      <c r="F87" s="280"/>
      <c r="G87" s="280"/>
      <c r="H87" s="280"/>
      <c r="I87" s="280"/>
      <c r="J87" s="280"/>
      <c r="K87" s="280"/>
      <c r="L87" s="281"/>
      <c r="N87" s="299"/>
      <c r="O87" s="300"/>
      <c r="P87" s="301"/>
    </row>
    <row r="88" spans="3:17" ht="6" customHeight="1" thickBot="1" x14ac:dyDescent="0.3"/>
    <row r="89" spans="3:17" ht="15.75" customHeight="1" x14ac:dyDescent="0.25">
      <c r="C89" s="302" t="s">
        <v>52</v>
      </c>
      <c r="D89" s="303"/>
      <c r="E89" s="303"/>
      <c r="F89" s="303"/>
      <c r="G89" s="303"/>
      <c r="H89" s="303"/>
      <c r="I89" s="303"/>
      <c r="J89" s="303"/>
      <c r="K89" s="303"/>
      <c r="L89" s="304"/>
      <c r="N89" s="311" t="s">
        <v>64</v>
      </c>
      <c r="O89" s="312"/>
      <c r="P89" s="312"/>
      <c r="Q89" s="313"/>
    </row>
    <row r="90" spans="3:17" x14ac:dyDescent="0.25">
      <c r="C90" s="305"/>
      <c r="D90" s="306"/>
      <c r="E90" s="306"/>
      <c r="F90" s="306"/>
      <c r="G90" s="306"/>
      <c r="H90" s="306"/>
      <c r="I90" s="306"/>
      <c r="J90" s="306"/>
      <c r="K90" s="306"/>
      <c r="L90" s="307"/>
      <c r="N90" s="314"/>
      <c r="O90" s="315"/>
      <c r="P90" s="315"/>
      <c r="Q90" s="316"/>
    </row>
    <row r="91" spans="3:17" ht="15.75" thickBot="1" x14ac:dyDescent="0.3">
      <c r="C91" s="308"/>
      <c r="D91" s="309"/>
      <c r="E91" s="309"/>
      <c r="F91" s="309"/>
      <c r="G91" s="309"/>
      <c r="H91" s="309"/>
      <c r="I91" s="309"/>
      <c r="J91" s="309"/>
      <c r="K91" s="309"/>
      <c r="L91" s="310"/>
      <c r="N91" s="314"/>
      <c r="O91" s="315"/>
      <c r="P91" s="315"/>
      <c r="Q91" s="316"/>
    </row>
    <row r="92" spans="3:17" ht="6" customHeight="1" thickBot="1" x14ac:dyDescent="0.3">
      <c r="N92" s="314"/>
      <c r="O92" s="315"/>
      <c r="P92" s="315"/>
      <c r="Q92" s="316"/>
    </row>
    <row r="93" spans="3:17" ht="15.75" x14ac:dyDescent="0.25">
      <c r="C93" s="263" t="s">
        <v>53</v>
      </c>
      <c r="D93" s="264"/>
      <c r="E93" s="264"/>
      <c r="F93" s="264"/>
      <c r="G93" s="264"/>
      <c r="H93" s="264"/>
      <c r="I93" s="264"/>
      <c r="J93" s="264"/>
      <c r="K93" s="264"/>
      <c r="L93" s="265"/>
      <c r="N93" s="314"/>
      <c r="O93" s="315"/>
      <c r="P93" s="315"/>
      <c r="Q93" s="316"/>
    </row>
    <row r="94" spans="3:17" x14ac:dyDescent="0.25">
      <c r="C94" s="266" t="s">
        <v>54</v>
      </c>
      <c r="D94" s="267"/>
      <c r="E94" s="267"/>
      <c r="F94" s="267"/>
      <c r="G94" s="267"/>
      <c r="H94" s="267"/>
      <c r="I94" s="267"/>
      <c r="J94" s="267"/>
      <c r="K94" s="267"/>
      <c r="L94" s="268"/>
      <c r="N94" s="314"/>
      <c r="O94" s="315"/>
      <c r="P94" s="315"/>
      <c r="Q94" s="316"/>
    </row>
    <row r="95" spans="3:17" x14ac:dyDescent="0.25">
      <c r="C95" s="266"/>
      <c r="D95" s="267"/>
      <c r="E95" s="267"/>
      <c r="F95" s="267"/>
      <c r="G95" s="267"/>
      <c r="H95" s="267"/>
      <c r="I95" s="267"/>
      <c r="J95" s="267"/>
      <c r="K95" s="267"/>
      <c r="L95" s="268"/>
      <c r="N95" s="314"/>
      <c r="O95" s="315"/>
      <c r="P95" s="315"/>
      <c r="Q95" s="316"/>
    </row>
    <row r="96" spans="3:17" x14ac:dyDescent="0.25">
      <c r="C96" s="266"/>
      <c r="D96" s="267"/>
      <c r="E96" s="267"/>
      <c r="F96" s="267"/>
      <c r="G96" s="267"/>
      <c r="H96" s="267"/>
      <c r="I96" s="267"/>
      <c r="J96" s="267"/>
      <c r="K96" s="267"/>
      <c r="L96" s="268"/>
      <c r="N96" s="314"/>
      <c r="O96" s="315"/>
      <c r="P96" s="315"/>
      <c r="Q96" s="316"/>
    </row>
    <row r="97" spans="3:17" ht="3.75" customHeight="1" x14ac:dyDescent="0.25">
      <c r="C97" s="266"/>
      <c r="D97" s="267"/>
      <c r="E97" s="267"/>
      <c r="F97" s="267"/>
      <c r="G97" s="267"/>
      <c r="H97" s="267"/>
      <c r="I97" s="267"/>
      <c r="J97" s="267"/>
      <c r="K97" s="267"/>
      <c r="L97" s="268"/>
      <c r="N97" s="314"/>
      <c r="O97" s="315"/>
      <c r="P97" s="315"/>
      <c r="Q97" s="316"/>
    </row>
    <row r="98" spans="3:17" x14ac:dyDescent="0.25">
      <c r="C98" s="266" t="s">
        <v>55</v>
      </c>
      <c r="D98" s="267"/>
      <c r="E98" s="267"/>
      <c r="F98" s="267"/>
      <c r="G98" s="267"/>
      <c r="H98" s="267"/>
      <c r="I98" s="267"/>
      <c r="J98" s="267"/>
      <c r="K98" s="267"/>
      <c r="L98" s="268"/>
      <c r="N98" s="314"/>
      <c r="O98" s="315"/>
      <c r="P98" s="315"/>
      <c r="Q98" s="316"/>
    </row>
    <row r="99" spans="3:17" ht="15.75" thickBot="1" x14ac:dyDescent="0.3">
      <c r="C99" s="269"/>
      <c r="D99" s="270"/>
      <c r="E99" s="270"/>
      <c r="F99" s="270"/>
      <c r="G99" s="270"/>
      <c r="H99" s="270"/>
      <c r="I99" s="270"/>
      <c r="J99" s="270"/>
      <c r="K99" s="270"/>
      <c r="L99" s="271"/>
      <c r="N99" s="314"/>
      <c r="O99" s="315"/>
      <c r="P99" s="315"/>
      <c r="Q99" s="316"/>
    </row>
    <row r="100" spans="3:17" ht="15.75" thickBot="1" x14ac:dyDescent="0.3">
      <c r="N100" s="317"/>
      <c r="O100" s="318"/>
      <c r="P100" s="318"/>
      <c r="Q100" s="319"/>
    </row>
  </sheetData>
  <mergeCells count="261">
    <mergeCell ref="O50:Q50"/>
    <mergeCell ref="A51:Q51"/>
    <mergeCell ref="A1:Q1"/>
    <mergeCell ref="A2:C2"/>
    <mergeCell ref="D2:E2"/>
    <mergeCell ref="F2:J2"/>
    <mergeCell ref="K2:M2"/>
    <mergeCell ref="N2:N3"/>
    <mergeCell ref="O2:O3"/>
    <mergeCell ref="P2:P3"/>
    <mergeCell ref="Q2:Q3"/>
    <mergeCell ref="H3:I3"/>
    <mergeCell ref="L7:L9"/>
    <mergeCell ref="M7:M9"/>
    <mergeCell ref="P4:P6"/>
    <mergeCell ref="Q4:Q6"/>
    <mergeCell ref="A7:A9"/>
    <mergeCell ref="B7:B9"/>
    <mergeCell ref="C7:C9"/>
    <mergeCell ref="D7:D9"/>
    <mergeCell ref="E7:E9"/>
    <mergeCell ref="F7:F9"/>
    <mergeCell ref="G7:G9"/>
    <mergeCell ref="K7:K9"/>
    <mergeCell ref="G4:G6"/>
    <mergeCell ref="K4:K6"/>
    <mergeCell ref="L4:L6"/>
    <mergeCell ref="M4:M6"/>
    <mergeCell ref="A4:A6"/>
    <mergeCell ref="B4:B6"/>
    <mergeCell ref="C4:C6"/>
    <mergeCell ref="D4:D6"/>
    <mergeCell ref="E4:E6"/>
    <mergeCell ref="F4:F6"/>
    <mergeCell ref="Q7:Q9"/>
    <mergeCell ref="P7:P9"/>
    <mergeCell ref="L13:L15"/>
    <mergeCell ref="M13:M15"/>
    <mergeCell ref="P10:P12"/>
    <mergeCell ref="Q10:Q12"/>
    <mergeCell ref="A13:A15"/>
    <mergeCell ref="B13:B15"/>
    <mergeCell ref="C13:C15"/>
    <mergeCell ref="D13:D15"/>
    <mergeCell ref="E13:E15"/>
    <mergeCell ref="F13:F15"/>
    <mergeCell ref="G13:G15"/>
    <mergeCell ref="K13:K15"/>
    <mergeCell ref="G10:G12"/>
    <mergeCell ref="K10:K12"/>
    <mergeCell ref="L10:L12"/>
    <mergeCell ref="M10:M12"/>
    <mergeCell ref="A10:A12"/>
    <mergeCell ref="B10:B12"/>
    <mergeCell ref="C10:C12"/>
    <mergeCell ref="D10:D12"/>
    <mergeCell ref="E10:E12"/>
    <mergeCell ref="F10:F12"/>
    <mergeCell ref="L19:L21"/>
    <mergeCell ref="M19:M21"/>
    <mergeCell ref="P16:P18"/>
    <mergeCell ref="Q16:Q18"/>
    <mergeCell ref="A19:A21"/>
    <mergeCell ref="B19:B21"/>
    <mergeCell ref="C19:C21"/>
    <mergeCell ref="D19:D21"/>
    <mergeCell ref="E19:E21"/>
    <mergeCell ref="F19:F21"/>
    <mergeCell ref="G19:G21"/>
    <mergeCell ref="K19:K21"/>
    <mergeCell ref="G16:G18"/>
    <mergeCell ref="K16:K18"/>
    <mergeCell ref="L16:L18"/>
    <mergeCell ref="M16:M18"/>
    <mergeCell ref="A16:A18"/>
    <mergeCell ref="B16:B18"/>
    <mergeCell ref="C16:C18"/>
    <mergeCell ref="D16:D18"/>
    <mergeCell ref="E16:E18"/>
    <mergeCell ref="F16:F18"/>
    <mergeCell ref="N16:N18"/>
    <mergeCell ref="L25:L27"/>
    <mergeCell ref="M25:M27"/>
    <mergeCell ref="P22:P24"/>
    <mergeCell ref="Q22:Q24"/>
    <mergeCell ref="A25:A27"/>
    <mergeCell ref="B25:B27"/>
    <mergeCell ref="C25:C27"/>
    <mergeCell ref="D25:D27"/>
    <mergeCell ref="E25:E27"/>
    <mergeCell ref="F25:F27"/>
    <mergeCell ref="G25:G27"/>
    <mergeCell ref="K25:K27"/>
    <mergeCell ref="G22:G24"/>
    <mergeCell ref="K22:K24"/>
    <mergeCell ref="L22:L24"/>
    <mergeCell ref="M22:M24"/>
    <mergeCell ref="A22:A24"/>
    <mergeCell ref="B22:B24"/>
    <mergeCell ref="C22:C24"/>
    <mergeCell ref="D22:D24"/>
    <mergeCell ref="E22:E24"/>
    <mergeCell ref="F22:F24"/>
    <mergeCell ref="O25:O27"/>
    <mergeCell ref="N25:N27"/>
    <mergeCell ref="L31:L33"/>
    <mergeCell ref="M31:M33"/>
    <mergeCell ref="P28:P30"/>
    <mergeCell ref="Q28:Q30"/>
    <mergeCell ref="A31:A33"/>
    <mergeCell ref="B31:B33"/>
    <mergeCell ref="C31:C33"/>
    <mergeCell ref="D31:D33"/>
    <mergeCell ref="E31:E33"/>
    <mergeCell ref="F31:F33"/>
    <mergeCell ref="G31:G33"/>
    <mergeCell ref="K31:K33"/>
    <mergeCell ref="G28:G30"/>
    <mergeCell ref="K28:K30"/>
    <mergeCell ref="L28:L30"/>
    <mergeCell ref="M28:M30"/>
    <mergeCell ref="A28:A30"/>
    <mergeCell ref="B28:B30"/>
    <mergeCell ref="C28:C30"/>
    <mergeCell ref="D28:D30"/>
    <mergeCell ref="E28:E30"/>
    <mergeCell ref="F28:F30"/>
    <mergeCell ref="Q31:Q33"/>
    <mergeCell ref="P31:P33"/>
    <mergeCell ref="P34:P36"/>
    <mergeCell ref="Q34:Q36"/>
    <mergeCell ref="A37:A39"/>
    <mergeCell ref="B37:B39"/>
    <mergeCell ref="C37:C39"/>
    <mergeCell ref="D37:D39"/>
    <mergeCell ref="E37:E39"/>
    <mergeCell ref="F37:F39"/>
    <mergeCell ref="G37:G39"/>
    <mergeCell ref="K37:K39"/>
    <mergeCell ref="G34:G36"/>
    <mergeCell ref="K34:K36"/>
    <mergeCell ref="L34:L36"/>
    <mergeCell ref="M34:M36"/>
    <mergeCell ref="A34:A36"/>
    <mergeCell ref="B34:B36"/>
    <mergeCell ref="C34:C36"/>
    <mergeCell ref="D34:D36"/>
    <mergeCell ref="E34:E36"/>
    <mergeCell ref="F34:F36"/>
    <mergeCell ref="L40:L42"/>
    <mergeCell ref="M40:M42"/>
    <mergeCell ref="A40:A42"/>
    <mergeCell ref="B40:B42"/>
    <mergeCell ref="C40:C42"/>
    <mergeCell ref="D40:D42"/>
    <mergeCell ref="E40:E42"/>
    <mergeCell ref="F40:F42"/>
    <mergeCell ref="L37:L39"/>
    <mergeCell ref="M37:M39"/>
    <mergeCell ref="A43:A45"/>
    <mergeCell ref="B43:B45"/>
    <mergeCell ref="C43:C45"/>
    <mergeCell ref="D43:D45"/>
    <mergeCell ref="E43:E45"/>
    <mergeCell ref="F43:F45"/>
    <mergeCell ref="G43:G45"/>
    <mergeCell ref="K43:K45"/>
    <mergeCell ref="G40:G42"/>
    <mergeCell ref="K40:K42"/>
    <mergeCell ref="C89:L91"/>
    <mergeCell ref="C93:L93"/>
    <mergeCell ref="C94:L97"/>
    <mergeCell ref="C98:L99"/>
    <mergeCell ref="N74:P77"/>
    <mergeCell ref="N78:P83"/>
    <mergeCell ref="C80:L80"/>
    <mergeCell ref="C81:L81"/>
    <mergeCell ref="C83:L83"/>
    <mergeCell ref="N84:P87"/>
    <mergeCell ref="C85:L85"/>
    <mergeCell ref="C86:L86"/>
    <mergeCell ref="C87:L87"/>
    <mergeCell ref="E74:E78"/>
    <mergeCell ref="F74:F78"/>
    <mergeCell ref="G74:G78"/>
    <mergeCell ref="J74:J78"/>
    <mergeCell ref="K74:K78"/>
    <mergeCell ref="L74:L78"/>
    <mergeCell ref="N89:Q100"/>
    <mergeCell ref="Q66:Q67"/>
    <mergeCell ref="N66:P67"/>
    <mergeCell ref="Q64:Q65"/>
    <mergeCell ref="N64:P65"/>
    <mergeCell ref="Q43:Q45"/>
    <mergeCell ref="P43:P45"/>
    <mergeCell ref="O43:O45"/>
    <mergeCell ref="N43:N45"/>
    <mergeCell ref="N58:P59"/>
    <mergeCell ref="Q58:Q59"/>
    <mergeCell ref="N60:P61"/>
    <mergeCell ref="Q60:Q61"/>
    <mergeCell ref="N62:P63"/>
    <mergeCell ref="Q62:Q63"/>
    <mergeCell ref="N56:P57"/>
    <mergeCell ref="Q56:Q57"/>
    <mergeCell ref="A47:Q47"/>
    <mergeCell ref="A48:N48"/>
    <mergeCell ref="A49:N49"/>
    <mergeCell ref="A50:N50"/>
    <mergeCell ref="O48:Q48"/>
    <mergeCell ref="O49:Q49"/>
    <mergeCell ref="A60:K61"/>
    <mergeCell ref="A62:K63"/>
    <mergeCell ref="Q13:Q15"/>
    <mergeCell ref="P13:P15"/>
    <mergeCell ref="O13:O15"/>
    <mergeCell ref="N13:N15"/>
    <mergeCell ref="A58:K59"/>
    <mergeCell ref="O31:O33"/>
    <mergeCell ref="N31:N33"/>
    <mergeCell ref="O40:O42"/>
    <mergeCell ref="N40:N42"/>
    <mergeCell ref="Q37:Q39"/>
    <mergeCell ref="P37:P39"/>
    <mergeCell ref="O37:O39"/>
    <mergeCell ref="N37:N39"/>
    <mergeCell ref="Q19:Q21"/>
    <mergeCell ref="P19:P21"/>
    <mergeCell ref="O19:O21"/>
    <mergeCell ref="N19:N21"/>
    <mergeCell ref="O28:O30"/>
    <mergeCell ref="N28:N30"/>
    <mergeCell ref="Q25:Q27"/>
    <mergeCell ref="P25:P27"/>
    <mergeCell ref="M43:M45"/>
    <mergeCell ref="P40:P42"/>
    <mergeCell ref="Q40:Q42"/>
    <mergeCell ref="A64:K65"/>
    <mergeCell ref="A66:K67"/>
    <mergeCell ref="A52:M53"/>
    <mergeCell ref="O4:O6"/>
    <mergeCell ref="N4:N6"/>
    <mergeCell ref="L54:M55"/>
    <mergeCell ref="L56:M57"/>
    <mergeCell ref="L58:M59"/>
    <mergeCell ref="O10:O12"/>
    <mergeCell ref="N10:N12"/>
    <mergeCell ref="O22:O24"/>
    <mergeCell ref="N22:N24"/>
    <mergeCell ref="O34:O36"/>
    <mergeCell ref="N34:N36"/>
    <mergeCell ref="L64:M65"/>
    <mergeCell ref="L66:M67"/>
    <mergeCell ref="L60:M61"/>
    <mergeCell ref="L62:M63"/>
    <mergeCell ref="A54:K55"/>
    <mergeCell ref="A56:K57"/>
    <mergeCell ref="L43:L45"/>
    <mergeCell ref="O7:O9"/>
    <mergeCell ref="N7:N9"/>
    <mergeCell ref="O16:O18"/>
  </mergeCells>
  <printOptions horizontalCentered="1" verticalCentered="1"/>
  <pageMargins left="0.78740157480314965" right="0.39370078740157483" top="0" bottom="0" header="0" footer="0"/>
  <pageSetup paperSize="8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opLeftCell="A4" workbookViewId="0">
      <selection activeCell="I17" sqref="I17"/>
    </sheetView>
  </sheetViews>
  <sheetFormatPr defaultRowHeight="15" x14ac:dyDescent="0.25"/>
  <cols>
    <col min="1" max="1" width="5.7109375" style="2" customWidth="1"/>
    <col min="2" max="2" width="7" style="2" customWidth="1"/>
    <col min="3" max="3" width="13.85546875" style="1" customWidth="1"/>
    <col min="4" max="4" width="10" style="1" customWidth="1"/>
    <col min="5" max="5" width="13.42578125" style="1" customWidth="1"/>
    <col min="6" max="6" width="11.28515625" style="1" customWidth="1"/>
    <col min="7" max="7" width="15.42578125" style="1" customWidth="1"/>
    <col min="8" max="8" width="8.140625" style="1" customWidth="1"/>
    <col min="9" max="9" width="11.140625" style="1" customWidth="1"/>
    <col min="10" max="10" width="11" style="1" customWidth="1"/>
    <col min="11" max="11" width="9.5703125" style="1" customWidth="1"/>
    <col min="12" max="12" width="13.7109375" style="1" customWidth="1"/>
    <col min="13" max="13" width="8.7109375" style="1" customWidth="1"/>
    <col min="14" max="14" width="12.42578125" style="1" bestFit="1" customWidth="1"/>
    <col min="15" max="15" width="12.5703125" style="1" customWidth="1"/>
    <col min="16" max="16" width="6.42578125" style="1" customWidth="1"/>
    <col min="17" max="17" width="7.5703125" style="1" customWidth="1"/>
    <col min="18" max="16384" width="9.140625" style="1"/>
  </cols>
  <sheetData>
    <row r="1" spans="1:19" ht="39.75" customHeight="1" x14ac:dyDescent="0.25">
      <c r="A1" s="535" t="s">
        <v>87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7"/>
    </row>
    <row r="2" spans="1:19" ht="40.5" customHeight="1" x14ac:dyDescent="0.25">
      <c r="A2" s="342"/>
      <c r="B2" s="219"/>
      <c r="C2" s="220"/>
      <c r="D2" s="217" t="s">
        <v>18</v>
      </c>
      <c r="E2" s="217"/>
      <c r="F2" s="217" t="s">
        <v>13</v>
      </c>
      <c r="G2" s="217"/>
      <c r="H2" s="217"/>
      <c r="I2" s="217"/>
      <c r="J2" s="217"/>
      <c r="K2" s="217" t="s">
        <v>77</v>
      </c>
      <c r="L2" s="217"/>
      <c r="M2" s="217"/>
      <c r="N2" s="538" t="s">
        <v>66</v>
      </c>
      <c r="O2" s="538" t="s">
        <v>57</v>
      </c>
      <c r="P2" s="538" t="s">
        <v>44</v>
      </c>
      <c r="Q2" s="540" t="s">
        <v>45</v>
      </c>
    </row>
    <row r="3" spans="1:19" s="3" customFormat="1" ht="134.25" customHeight="1" x14ac:dyDescent="0.25">
      <c r="A3" s="107" t="s">
        <v>1</v>
      </c>
      <c r="B3" s="137" t="s">
        <v>0</v>
      </c>
      <c r="C3" s="137" t="s">
        <v>90</v>
      </c>
      <c r="D3" s="137" t="s">
        <v>36</v>
      </c>
      <c r="E3" s="136" t="s">
        <v>88</v>
      </c>
      <c r="F3" s="137" t="s">
        <v>17</v>
      </c>
      <c r="G3" s="137" t="s">
        <v>83</v>
      </c>
      <c r="H3" s="198" t="s">
        <v>85</v>
      </c>
      <c r="I3" s="198"/>
      <c r="J3" s="137" t="s">
        <v>2</v>
      </c>
      <c r="K3" s="137" t="s">
        <v>15</v>
      </c>
      <c r="L3" s="137" t="s">
        <v>3</v>
      </c>
      <c r="M3" s="137" t="s">
        <v>4</v>
      </c>
      <c r="N3" s="539"/>
      <c r="O3" s="539"/>
      <c r="P3" s="539"/>
      <c r="Q3" s="541"/>
      <c r="S3" s="3" t="s">
        <v>67</v>
      </c>
    </row>
    <row r="4" spans="1:19" ht="18" customHeight="1" x14ac:dyDescent="0.25">
      <c r="A4" s="333">
        <v>1</v>
      </c>
      <c r="B4" s="161" t="s">
        <v>5</v>
      </c>
      <c r="C4" s="162">
        <v>210330000</v>
      </c>
      <c r="D4" s="163">
        <v>2</v>
      </c>
      <c r="E4" s="164">
        <f>+D4*C4</f>
        <v>420660000</v>
      </c>
      <c r="F4" s="163" t="s">
        <v>14</v>
      </c>
      <c r="G4" s="230" t="s">
        <v>14</v>
      </c>
      <c r="H4" s="12" t="s">
        <v>20</v>
      </c>
      <c r="I4" s="13">
        <v>4275</v>
      </c>
      <c r="J4" s="14" t="s">
        <v>14</v>
      </c>
      <c r="K4" s="162">
        <v>3800</v>
      </c>
      <c r="L4" s="162">
        <v>9750</v>
      </c>
      <c r="M4" s="162">
        <v>39000</v>
      </c>
      <c r="N4" s="376">
        <f>E4*0.15</f>
        <v>63099000</v>
      </c>
      <c r="O4" s="376">
        <f>E4*0.05</f>
        <v>21033000</v>
      </c>
      <c r="P4" s="542">
        <v>50</v>
      </c>
      <c r="Q4" s="545">
        <v>8</v>
      </c>
    </row>
    <row r="5" spans="1:19" ht="18" customHeight="1" x14ac:dyDescent="0.25">
      <c r="A5" s="333"/>
      <c r="B5" s="161"/>
      <c r="C5" s="162"/>
      <c r="D5" s="163"/>
      <c r="E5" s="164"/>
      <c r="F5" s="163"/>
      <c r="G5" s="230"/>
      <c r="H5" s="12" t="s">
        <v>22</v>
      </c>
      <c r="I5" s="15">
        <v>4580</v>
      </c>
      <c r="J5" s="16" t="s">
        <v>14</v>
      </c>
      <c r="K5" s="162"/>
      <c r="L5" s="162"/>
      <c r="M5" s="162"/>
      <c r="N5" s="377"/>
      <c r="O5" s="377"/>
      <c r="P5" s="543"/>
      <c r="Q5" s="546"/>
    </row>
    <row r="6" spans="1:19" ht="18" customHeight="1" x14ac:dyDescent="0.25">
      <c r="A6" s="333"/>
      <c r="B6" s="161"/>
      <c r="C6" s="162"/>
      <c r="D6" s="163"/>
      <c r="E6" s="164"/>
      <c r="F6" s="163"/>
      <c r="G6" s="230"/>
      <c r="H6" s="12" t="s">
        <v>21</v>
      </c>
      <c r="I6" s="17">
        <v>7090</v>
      </c>
      <c r="J6" s="18" t="s">
        <v>14</v>
      </c>
      <c r="K6" s="162"/>
      <c r="L6" s="162"/>
      <c r="M6" s="162"/>
      <c r="N6" s="378"/>
      <c r="O6" s="378"/>
      <c r="P6" s="544"/>
      <c r="Q6" s="547"/>
    </row>
    <row r="7" spans="1:19" ht="18" customHeight="1" x14ac:dyDescent="0.25">
      <c r="A7" s="343">
        <f>+A4+1</f>
        <v>2</v>
      </c>
      <c r="B7" s="183" t="s">
        <v>6</v>
      </c>
      <c r="C7" s="184">
        <v>210330000</v>
      </c>
      <c r="D7" s="185">
        <v>1.4</v>
      </c>
      <c r="E7" s="186">
        <f>+D7*C7</f>
        <v>294462000</v>
      </c>
      <c r="F7" s="222">
        <v>1</v>
      </c>
      <c r="G7" s="186">
        <f>+F7*E7</f>
        <v>294462000</v>
      </c>
      <c r="H7" s="35" t="s">
        <v>20</v>
      </c>
      <c r="I7" s="36">
        <v>4275</v>
      </c>
      <c r="J7" s="37">
        <f>+G7/I7</f>
        <v>68880</v>
      </c>
      <c r="K7" s="184">
        <v>3800</v>
      </c>
      <c r="L7" s="184">
        <v>7500</v>
      </c>
      <c r="M7" s="184">
        <v>29500</v>
      </c>
      <c r="N7" s="405">
        <f>E7*0.15</f>
        <v>44169300</v>
      </c>
      <c r="O7" s="405">
        <f>E7*0.05</f>
        <v>14723100</v>
      </c>
      <c r="P7" s="525">
        <v>24</v>
      </c>
      <c r="Q7" s="522">
        <v>6</v>
      </c>
    </row>
    <row r="8" spans="1:19" ht="18" customHeight="1" x14ac:dyDescent="0.25">
      <c r="A8" s="343"/>
      <c r="B8" s="183"/>
      <c r="C8" s="184"/>
      <c r="D8" s="185"/>
      <c r="E8" s="186"/>
      <c r="F8" s="222"/>
      <c r="G8" s="229"/>
      <c r="H8" s="35" t="s">
        <v>22</v>
      </c>
      <c r="I8" s="38">
        <v>4580</v>
      </c>
      <c r="J8" s="39">
        <f>+G7/I8</f>
        <v>64293.013100436678</v>
      </c>
      <c r="K8" s="184"/>
      <c r="L8" s="184"/>
      <c r="M8" s="184"/>
      <c r="N8" s="406"/>
      <c r="O8" s="406"/>
      <c r="P8" s="526"/>
      <c r="Q8" s="523"/>
    </row>
    <row r="9" spans="1:19" ht="20.25" customHeight="1" x14ac:dyDescent="0.25">
      <c r="A9" s="343"/>
      <c r="B9" s="183"/>
      <c r="C9" s="184"/>
      <c r="D9" s="185"/>
      <c r="E9" s="186"/>
      <c r="F9" s="222"/>
      <c r="G9" s="229"/>
      <c r="H9" s="35" t="s">
        <v>21</v>
      </c>
      <c r="I9" s="40">
        <v>7090</v>
      </c>
      <c r="J9" s="41">
        <f>+G7/I9</f>
        <v>41532.016925246826</v>
      </c>
      <c r="K9" s="184"/>
      <c r="L9" s="184"/>
      <c r="M9" s="184"/>
      <c r="N9" s="407"/>
      <c r="O9" s="407"/>
      <c r="P9" s="527"/>
      <c r="Q9" s="524"/>
    </row>
    <row r="10" spans="1:19" ht="20.25" customHeight="1" x14ac:dyDescent="0.25">
      <c r="A10" s="363">
        <v>3</v>
      </c>
      <c r="B10" s="171" t="s">
        <v>24</v>
      </c>
      <c r="C10" s="167">
        <v>210330000</v>
      </c>
      <c r="D10" s="174">
        <v>1.2</v>
      </c>
      <c r="E10" s="165">
        <f t="shared" ref="E10" si="0">+D10*C10</f>
        <v>252396000</v>
      </c>
      <c r="F10" s="231">
        <v>1</v>
      </c>
      <c r="G10" s="165">
        <f>+F10*E10</f>
        <v>252396000</v>
      </c>
      <c r="H10" s="5" t="s">
        <v>20</v>
      </c>
      <c r="I10" s="6">
        <v>4275</v>
      </c>
      <c r="J10" s="7">
        <f>+G10/I10</f>
        <v>59040</v>
      </c>
      <c r="K10" s="167">
        <v>3800</v>
      </c>
      <c r="L10" s="167">
        <v>6600</v>
      </c>
      <c r="M10" s="167">
        <v>26250</v>
      </c>
      <c r="N10" s="385">
        <f>E10*0.15</f>
        <v>37859400</v>
      </c>
      <c r="O10" s="385">
        <f t="shared" ref="O10" si="1">E10*0.05</f>
        <v>12619800</v>
      </c>
      <c r="P10" s="168">
        <v>18</v>
      </c>
      <c r="Q10" s="528">
        <v>4</v>
      </c>
    </row>
    <row r="11" spans="1:19" ht="20.25" customHeight="1" x14ac:dyDescent="0.25">
      <c r="A11" s="364"/>
      <c r="B11" s="172"/>
      <c r="C11" s="167"/>
      <c r="D11" s="175"/>
      <c r="E11" s="165"/>
      <c r="F11" s="231"/>
      <c r="G11" s="166"/>
      <c r="H11" s="5" t="s">
        <v>22</v>
      </c>
      <c r="I11" s="8">
        <v>4580</v>
      </c>
      <c r="J11" s="9">
        <f>+G10/I11</f>
        <v>55108.296943231442</v>
      </c>
      <c r="K11" s="167"/>
      <c r="L11" s="167"/>
      <c r="M11" s="167"/>
      <c r="N11" s="386"/>
      <c r="O11" s="386"/>
      <c r="P11" s="169"/>
      <c r="Q11" s="529"/>
    </row>
    <row r="12" spans="1:19" ht="20.25" customHeight="1" x14ac:dyDescent="0.25">
      <c r="A12" s="365"/>
      <c r="B12" s="173"/>
      <c r="C12" s="167"/>
      <c r="D12" s="176"/>
      <c r="E12" s="165"/>
      <c r="F12" s="231"/>
      <c r="G12" s="166"/>
      <c r="H12" s="5" t="s">
        <v>21</v>
      </c>
      <c r="I12" s="10">
        <v>7090</v>
      </c>
      <c r="J12" s="11">
        <f>+G10/I12</f>
        <v>35598.871650211564</v>
      </c>
      <c r="K12" s="167"/>
      <c r="L12" s="167"/>
      <c r="M12" s="167"/>
      <c r="N12" s="387"/>
      <c r="O12" s="387"/>
      <c r="P12" s="170"/>
      <c r="Q12" s="530"/>
    </row>
    <row r="13" spans="1:19" ht="18" customHeight="1" x14ac:dyDescent="0.25">
      <c r="A13" s="361">
        <v>4</v>
      </c>
      <c r="B13" s="178" t="s">
        <v>7</v>
      </c>
      <c r="C13" s="179">
        <v>210330000</v>
      </c>
      <c r="D13" s="180">
        <v>1</v>
      </c>
      <c r="E13" s="181">
        <f t="shared" ref="E13" si="2">+D13*C13</f>
        <v>210330000</v>
      </c>
      <c r="F13" s="180">
        <v>1</v>
      </c>
      <c r="G13" s="181">
        <f>+F13*E13</f>
        <v>210330000</v>
      </c>
      <c r="H13" s="21" t="s">
        <v>20</v>
      </c>
      <c r="I13" s="22">
        <v>4275</v>
      </c>
      <c r="J13" s="23">
        <f>+G13/I13</f>
        <v>49200</v>
      </c>
      <c r="K13" s="179">
        <v>3800</v>
      </c>
      <c r="L13" s="179">
        <v>5700</v>
      </c>
      <c r="M13" s="179">
        <v>22000</v>
      </c>
      <c r="N13" s="417">
        <f>E13*0.15</f>
        <v>31549500</v>
      </c>
      <c r="O13" s="417">
        <f t="shared" ref="O13" si="3">E13*0.05</f>
        <v>10516500</v>
      </c>
      <c r="P13" s="414">
        <v>12</v>
      </c>
      <c r="Q13" s="411">
        <v>3</v>
      </c>
    </row>
    <row r="14" spans="1:19" ht="18" customHeight="1" x14ac:dyDescent="0.25">
      <c r="A14" s="361"/>
      <c r="B14" s="178"/>
      <c r="C14" s="179"/>
      <c r="D14" s="180"/>
      <c r="E14" s="181"/>
      <c r="F14" s="180"/>
      <c r="G14" s="181"/>
      <c r="H14" s="21" t="s">
        <v>22</v>
      </c>
      <c r="I14" s="24">
        <v>4580</v>
      </c>
      <c r="J14" s="25">
        <f>+G13/I14</f>
        <v>45923.580786026199</v>
      </c>
      <c r="K14" s="179"/>
      <c r="L14" s="179"/>
      <c r="M14" s="179"/>
      <c r="N14" s="418"/>
      <c r="O14" s="418"/>
      <c r="P14" s="415"/>
      <c r="Q14" s="412"/>
    </row>
    <row r="15" spans="1:19" ht="14.25" customHeight="1" x14ac:dyDescent="0.25">
      <c r="A15" s="361"/>
      <c r="B15" s="178"/>
      <c r="C15" s="179"/>
      <c r="D15" s="180"/>
      <c r="E15" s="181"/>
      <c r="F15" s="180"/>
      <c r="G15" s="181"/>
      <c r="H15" s="21" t="s">
        <v>21</v>
      </c>
      <c r="I15" s="26">
        <v>7090</v>
      </c>
      <c r="J15" s="27">
        <f>+G13/I15</f>
        <v>29665.726375176306</v>
      </c>
      <c r="K15" s="179"/>
      <c r="L15" s="179"/>
      <c r="M15" s="179"/>
      <c r="N15" s="419"/>
      <c r="O15" s="419"/>
      <c r="P15" s="416"/>
      <c r="Q15" s="413"/>
    </row>
    <row r="16" spans="1:19" ht="18" customHeight="1" x14ac:dyDescent="0.25">
      <c r="A16" s="362">
        <v>5</v>
      </c>
      <c r="B16" s="243" t="s">
        <v>25</v>
      </c>
      <c r="C16" s="234">
        <v>210330000</v>
      </c>
      <c r="D16" s="232">
        <v>0.83333333333329995</v>
      </c>
      <c r="E16" s="233">
        <f t="shared" ref="E16" si="4">+D16*C16</f>
        <v>175274999.99999297</v>
      </c>
      <c r="F16" s="232">
        <v>1</v>
      </c>
      <c r="G16" s="233">
        <f>+F16*E16</f>
        <v>175274999.99999297</v>
      </c>
      <c r="H16" s="28" t="s">
        <v>20</v>
      </c>
      <c r="I16" s="29">
        <v>4275</v>
      </c>
      <c r="J16" s="30">
        <f>+G16/I16</f>
        <v>40999.999999998356</v>
      </c>
      <c r="K16" s="234">
        <v>3800</v>
      </c>
      <c r="L16" s="234">
        <v>4900</v>
      </c>
      <c r="M16" s="234">
        <v>19600</v>
      </c>
      <c r="N16" s="408">
        <f>E16*0.15</f>
        <v>26291249.999998946</v>
      </c>
      <c r="O16" s="408">
        <f t="shared" ref="O16" si="5">E16*0.05</f>
        <v>8763749.999999648</v>
      </c>
      <c r="P16" s="516">
        <v>10</v>
      </c>
      <c r="Q16" s="519">
        <v>3</v>
      </c>
    </row>
    <row r="17" spans="1:25" ht="18" customHeight="1" x14ac:dyDescent="0.25">
      <c r="A17" s="362"/>
      <c r="B17" s="243"/>
      <c r="C17" s="234"/>
      <c r="D17" s="232"/>
      <c r="E17" s="233"/>
      <c r="F17" s="232"/>
      <c r="G17" s="233"/>
      <c r="H17" s="28" t="s">
        <v>22</v>
      </c>
      <c r="I17" s="31">
        <v>4580</v>
      </c>
      <c r="J17" s="32">
        <f>+G16/I17</f>
        <v>38269.650655020298</v>
      </c>
      <c r="K17" s="234"/>
      <c r="L17" s="234"/>
      <c r="M17" s="234"/>
      <c r="N17" s="409"/>
      <c r="O17" s="409"/>
      <c r="P17" s="517"/>
      <c r="Q17" s="520"/>
    </row>
    <row r="18" spans="1:25" ht="18" customHeight="1" x14ac:dyDescent="0.25">
      <c r="A18" s="362"/>
      <c r="B18" s="243"/>
      <c r="C18" s="234"/>
      <c r="D18" s="232"/>
      <c r="E18" s="233"/>
      <c r="F18" s="232"/>
      <c r="G18" s="233"/>
      <c r="H18" s="28" t="s">
        <v>21</v>
      </c>
      <c r="I18" s="33">
        <v>7090</v>
      </c>
      <c r="J18" s="34">
        <f>+G16/I18</f>
        <v>24721.438645979262</v>
      </c>
      <c r="K18" s="234"/>
      <c r="L18" s="234"/>
      <c r="M18" s="234"/>
      <c r="N18" s="410"/>
      <c r="O18" s="410"/>
      <c r="P18" s="518"/>
      <c r="Q18" s="521"/>
    </row>
    <row r="19" spans="1:25" ht="18" customHeight="1" x14ac:dyDescent="0.25">
      <c r="A19" s="359">
        <v>6</v>
      </c>
      <c r="B19" s="245" t="s">
        <v>8</v>
      </c>
      <c r="C19" s="360">
        <v>210330000</v>
      </c>
      <c r="D19" s="246">
        <v>0.66666666666666696</v>
      </c>
      <c r="E19" s="227">
        <f t="shared" ref="E19" si="6">+D19*C19</f>
        <v>140220000.00000006</v>
      </c>
      <c r="F19" s="223">
        <v>1</v>
      </c>
      <c r="G19" s="227">
        <f>+F19*E19</f>
        <v>140220000.00000006</v>
      </c>
      <c r="H19" s="42" t="s">
        <v>20</v>
      </c>
      <c r="I19" s="43">
        <v>4275</v>
      </c>
      <c r="J19" s="44">
        <f>+G19/I19</f>
        <v>32800.000000000015</v>
      </c>
      <c r="K19" s="215">
        <v>3800</v>
      </c>
      <c r="L19" s="215">
        <v>4100</v>
      </c>
      <c r="M19" s="215">
        <v>16500</v>
      </c>
      <c r="N19" s="441">
        <f>E19*0.15</f>
        <v>21033000.000000007</v>
      </c>
      <c r="O19" s="441">
        <f t="shared" ref="O19" si="7">E19*0.05</f>
        <v>7011000.0000000037</v>
      </c>
      <c r="P19" s="438">
        <v>9</v>
      </c>
      <c r="Q19" s="435">
        <v>2</v>
      </c>
    </row>
    <row r="20" spans="1:25" ht="18" customHeight="1" x14ac:dyDescent="0.25">
      <c r="A20" s="359"/>
      <c r="B20" s="245"/>
      <c r="C20" s="360"/>
      <c r="D20" s="246"/>
      <c r="E20" s="227"/>
      <c r="F20" s="223"/>
      <c r="G20" s="228"/>
      <c r="H20" s="42" t="s">
        <v>22</v>
      </c>
      <c r="I20" s="45">
        <v>4580</v>
      </c>
      <c r="J20" s="46">
        <f>+G19/I20</f>
        <v>30615.720524017481</v>
      </c>
      <c r="K20" s="215"/>
      <c r="L20" s="215"/>
      <c r="M20" s="215"/>
      <c r="N20" s="442"/>
      <c r="O20" s="442"/>
      <c r="P20" s="439"/>
      <c r="Q20" s="436"/>
    </row>
    <row r="21" spans="1:25" ht="19.5" customHeight="1" x14ac:dyDescent="0.25">
      <c r="A21" s="359"/>
      <c r="B21" s="245"/>
      <c r="C21" s="360"/>
      <c r="D21" s="246"/>
      <c r="E21" s="227"/>
      <c r="F21" s="223"/>
      <c r="G21" s="228"/>
      <c r="H21" s="42" t="s">
        <v>21</v>
      </c>
      <c r="I21" s="47">
        <v>7090</v>
      </c>
      <c r="J21" s="48">
        <f>+G19/I21</f>
        <v>19777.150916784212</v>
      </c>
      <c r="K21" s="215"/>
      <c r="L21" s="215"/>
      <c r="M21" s="215"/>
      <c r="N21" s="443"/>
      <c r="O21" s="443"/>
      <c r="P21" s="440"/>
      <c r="Q21" s="437"/>
    </row>
    <row r="22" spans="1:25" ht="18" customHeight="1" x14ac:dyDescent="0.25">
      <c r="A22" s="357">
        <v>7</v>
      </c>
      <c r="B22" s="236" t="s">
        <v>26</v>
      </c>
      <c r="C22" s="358">
        <v>210330000</v>
      </c>
      <c r="D22" s="238">
        <v>0.5</v>
      </c>
      <c r="E22" s="239">
        <f t="shared" ref="E22" si="8">+D22*C22</f>
        <v>105165000</v>
      </c>
      <c r="F22" s="240">
        <v>1</v>
      </c>
      <c r="G22" s="239">
        <f>+F22*E22</f>
        <v>105165000</v>
      </c>
      <c r="H22" s="56" t="s">
        <v>20</v>
      </c>
      <c r="I22" s="57">
        <v>4275</v>
      </c>
      <c r="J22" s="58">
        <f>+G22/I22</f>
        <v>24600</v>
      </c>
      <c r="K22" s="237">
        <v>3800</v>
      </c>
      <c r="L22" s="237">
        <v>3500</v>
      </c>
      <c r="M22" s="237">
        <v>14000</v>
      </c>
      <c r="N22" s="388">
        <f>E22*0.15</f>
        <v>15774750</v>
      </c>
      <c r="O22" s="388">
        <f t="shared" ref="O22" si="9">E22*0.05</f>
        <v>5258250</v>
      </c>
      <c r="P22" s="507">
        <v>8</v>
      </c>
      <c r="Q22" s="510">
        <v>2</v>
      </c>
    </row>
    <row r="23" spans="1:25" ht="18" customHeight="1" x14ac:dyDescent="0.25">
      <c r="A23" s="357"/>
      <c r="B23" s="236"/>
      <c r="C23" s="358"/>
      <c r="D23" s="238"/>
      <c r="E23" s="239"/>
      <c r="F23" s="240"/>
      <c r="G23" s="241"/>
      <c r="H23" s="56" t="s">
        <v>22</v>
      </c>
      <c r="I23" s="59">
        <v>4580</v>
      </c>
      <c r="J23" s="60">
        <f>+G22/I23</f>
        <v>22961.7903930131</v>
      </c>
      <c r="K23" s="237"/>
      <c r="L23" s="237"/>
      <c r="M23" s="237"/>
      <c r="N23" s="389"/>
      <c r="O23" s="389"/>
      <c r="P23" s="508"/>
      <c r="Q23" s="511"/>
    </row>
    <row r="24" spans="1:25" ht="18" customHeight="1" x14ac:dyDescent="0.25">
      <c r="A24" s="357"/>
      <c r="B24" s="236"/>
      <c r="C24" s="358"/>
      <c r="D24" s="238"/>
      <c r="E24" s="239"/>
      <c r="F24" s="240"/>
      <c r="G24" s="241"/>
      <c r="H24" s="56" t="s">
        <v>21</v>
      </c>
      <c r="I24" s="61">
        <v>7090</v>
      </c>
      <c r="J24" s="62">
        <f>+G22/I24</f>
        <v>14832.863187588153</v>
      </c>
      <c r="K24" s="237"/>
      <c r="L24" s="237"/>
      <c r="M24" s="237"/>
      <c r="N24" s="390"/>
      <c r="O24" s="390"/>
      <c r="P24" s="509"/>
      <c r="Q24" s="512"/>
    </row>
    <row r="25" spans="1:25" ht="18" customHeight="1" x14ac:dyDescent="0.25">
      <c r="A25" s="356">
        <v>8</v>
      </c>
      <c r="B25" s="188" t="s">
        <v>9</v>
      </c>
      <c r="C25" s="189">
        <v>210330000</v>
      </c>
      <c r="D25" s="190">
        <v>0.33333333333333331</v>
      </c>
      <c r="E25" s="191">
        <f t="shared" ref="E25" si="10">+D25*C25</f>
        <v>70110000</v>
      </c>
      <c r="F25" s="224">
        <v>1</v>
      </c>
      <c r="G25" s="191">
        <f>+F25*E25</f>
        <v>70110000</v>
      </c>
      <c r="H25" s="49" t="s">
        <v>20</v>
      </c>
      <c r="I25" s="50">
        <v>4275</v>
      </c>
      <c r="J25" s="51">
        <f t="shared" ref="J25" si="11">+G25/I25</f>
        <v>16400</v>
      </c>
      <c r="K25" s="189">
        <v>3800</v>
      </c>
      <c r="L25" s="189">
        <v>2850</v>
      </c>
      <c r="M25" s="189">
        <v>11000</v>
      </c>
      <c r="N25" s="513">
        <f>E25*0.1</f>
        <v>7011000</v>
      </c>
      <c r="O25" s="513">
        <f t="shared" ref="O25" si="12">E25*0.05</f>
        <v>3505500</v>
      </c>
      <c r="P25" s="450">
        <v>6</v>
      </c>
      <c r="Q25" s="447">
        <v>2</v>
      </c>
      <c r="S25" s="116"/>
      <c r="T25" s="116"/>
      <c r="U25" s="116"/>
      <c r="V25" s="116"/>
      <c r="W25" s="116"/>
      <c r="X25" s="116"/>
      <c r="Y25" s="116"/>
    </row>
    <row r="26" spans="1:25" ht="18" customHeight="1" x14ac:dyDescent="0.25">
      <c r="A26" s="356"/>
      <c r="B26" s="188"/>
      <c r="C26" s="189"/>
      <c r="D26" s="190"/>
      <c r="E26" s="191"/>
      <c r="F26" s="224"/>
      <c r="G26" s="191"/>
      <c r="H26" s="49" t="s">
        <v>22</v>
      </c>
      <c r="I26" s="52">
        <v>4580</v>
      </c>
      <c r="J26" s="53">
        <f t="shared" ref="J26" si="13">+G25/I26</f>
        <v>15307.860262008733</v>
      </c>
      <c r="K26" s="189"/>
      <c r="L26" s="189"/>
      <c r="M26" s="189"/>
      <c r="N26" s="514"/>
      <c r="O26" s="514"/>
      <c r="P26" s="451"/>
      <c r="Q26" s="448"/>
      <c r="S26" s="116"/>
      <c r="T26" s="116"/>
      <c r="U26" s="116"/>
      <c r="V26" s="116"/>
      <c r="W26" s="116"/>
      <c r="X26" s="116"/>
      <c r="Y26" s="116"/>
    </row>
    <row r="27" spans="1:25" ht="18" customHeight="1" x14ac:dyDescent="0.25">
      <c r="A27" s="356"/>
      <c r="B27" s="188"/>
      <c r="C27" s="189"/>
      <c r="D27" s="190"/>
      <c r="E27" s="191"/>
      <c r="F27" s="224"/>
      <c r="G27" s="191"/>
      <c r="H27" s="49" t="s">
        <v>21</v>
      </c>
      <c r="I27" s="54">
        <v>7090</v>
      </c>
      <c r="J27" s="55">
        <f t="shared" ref="J27" si="14">+G25/I27</f>
        <v>9888.5754583921007</v>
      </c>
      <c r="K27" s="189"/>
      <c r="L27" s="189"/>
      <c r="M27" s="189"/>
      <c r="N27" s="515"/>
      <c r="O27" s="515"/>
      <c r="P27" s="452"/>
      <c r="Q27" s="449"/>
      <c r="S27" s="116"/>
      <c r="T27" s="116"/>
      <c r="U27" s="116"/>
      <c r="V27" s="116"/>
      <c r="W27" s="116"/>
      <c r="X27" s="116"/>
      <c r="Y27" s="116"/>
    </row>
    <row r="28" spans="1:25" ht="18" customHeight="1" x14ac:dyDescent="0.25">
      <c r="A28" s="355">
        <v>9</v>
      </c>
      <c r="B28" s="193" t="s">
        <v>27</v>
      </c>
      <c r="C28" s="194">
        <v>210330000</v>
      </c>
      <c r="D28" s="195">
        <v>0.2</v>
      </c>
      <c r="E28" s="196">
        <f>+D28*C28</f>
        <v>42066000</v>
      </c>
      <c r="F28" s="500">
        <v>1.3333333332999999</v>
      </c>
      <c r="G28" s="497">
        <f>+E28*F28</f>
        <v>56087999.998597793</v>
      </c>
      <c r="H28" s="70" t="s">
        <v>20</v>
      </c>
      <c r="I28" s="71">
        <v>4275</v>
      </c>
      <c r="J28" s="72">
        <f>+G28/I28</f>
        <v>13119.999999671998</v>
      </c>
      <c r="K28" s="194">
        <v>3800</v>
      </c>
      <c r="L28" s="194">
        <v>2350</v>
      </c>
      <c r="M28" s="194">
        <v>9350</v>
      </c>
      <c r="N28" s="444">
        <f>E28*0.1</f>
        <v>4206600</v>
      </c>
      <c r="O28" s="444">
        <f t="shared" ref="O28" si="15">E28*0.05</f>
        <v>2103300</v>
      </c>
      <c r="P28" s="491">
        <v>5</v>
      </c>
      <c r="Q28" s="494">
        <v>2</v>
      </c>
      <c r="S28" s="116"/>
      <c r="T28" s="116"/>
      <c r="U28" s="116"/>
      <c r="V28" s="116"/>
      <c r="W28" s="116"/>
      <c r="X28" s="116"/>
      <c r="Y28" s="116"/>
    </row>
    <row r="29" spans="1:25" ht="18" customHeight="1" x14ac:dyDescent="0.25">
      <c r="A29" s="355"/>
      <c r="B29" s="193"/>
      <c r="C29" s="194"/>
      <c r="D29" s="195"/>
      <c r="E29" s="196"/>
      <c r="F29" s="500"/>
      <c r="G29" s="498"/>
      <c r="H29" s="70" t="s">
        <v>22</v>
      </c>
      <c r="I29" s="73">
        <v>4580</v>
      </c>
      <c r="J29" s="74">
        <f t="shared" ref="J29" si="16">+G28/I29</f>
        <v>12246.288209300828</v>
      </c>
      <c r="K29" s="194"/>
      <c r="L29" s="194"/>
      <c r="M29" s="194"/>
      <c r="N29" s="445"/>
      <c r="O29" s="445"/>
      <c r="P29" s="492"/>
      <c r="Q29" s="495"/>
      <c r="S29" s="116"/>
      <c r="T29" s="116"/>
      <c r="U29" s="116"/>
      <c r="V29" s="116"/>
      <c r="W29" s="116"/>
      <c r="X29" s="116"/>
      <c r="Y29" s="116"/>
    </row>
    <row r="30" spans="1:25" ht="18" customHeight="1" x14ac:dyDescent="0.25">
      <c r="A30" s="355"/>
      <c r="B30" s="193"/>
      <c r="C30" s="194"/>
      <c r="D30" s="195"/>
      <c r="E30" s="196"/>
      <c r="F30" s="500"/>
      <c r="G30" s="499"/>
      <c r="H30" s="70" t="s">
        <v>21</v>
      </c>
      <c r="I30" s="75">
        <v>7090</v>
      </c>
      <c r="J30" s="76">
        <f t="shared" ref="J30" si="17">+G28/I30</f>
        <v>7910.8603665159089</v>
      </c>
      <c r="K30" s="194"/>
      <c r="L30" s="194"/>
      <c r="M30" s="194"/>
      <c r="N30" s="446"/>
      <c r="O30" s="446"/>
      <c r="P30" s="493"/>
      <c r="Q30" s="496"/>
      <c r="S30" s="116"/>
      <c r="T30" s="116"/>
      <c r="U30" s="116"/>
      <c r="V30" s="116"/>
      <c r="W30" s="116"/>
      <c r="X30" s="116"/>
      <c r="Y30" s="116"/>
    </row>
    <row r="31" spans="1:25" ht="18" customHeight="1" x14ac:dyDescent="0.25">
      <c r="A31" s="335">
        <v>10</v>
      </c>
      <c r="B31" s="211" t="s">
        <v>10</v>
      </c>
      <c r="C31" s="212">
        <v>210330000</v>
      </c>
      <c r="D31" s="213">
        <v>0.1</v>
      </c>
      <c r="E31" s="214">
        <f t="shared" ref="E31" si="18">+D31*C31</f>
        <v>21033000</v>
      </c>
      <c r="F31" s="225">
        <v>2</v>
      </c>
      <c r="G31" s="214">
        <f>+F31*E31</f>
        <v>42066000</v>
      </c>
      <c r="H31" s="77" t="s">
        <v>20</v>
      </c>
      <c r="I31" s="78">
        <v>4275</v>
      </c>
      <c r="J31" s="79">
        <f t="shared" ref="J31" si="19">+G31/I31</f>
        <v>9840</v>
      </c>
      <c r="K31" s="212">
        <v>3800</v>
      </c>
      <c r="L31" s="212">
        <v>1850</v>
      </c>
      <c r="M31" s="212">
        <v>7500</v>
      </c>
      <c r="N31" s="420" t="s">
        <v>46</v>
      </c>
      <c r="O31" s="420">
        <f>E31*0.05</f>
        <v>1051650</v>
      </c>
      <c r="P31" s="504">
        <v>3</v>
      </c>
      <c r="Q31" s="501">
        <v>1</v>
      </c>
    </row>
    <row r="32" spans="1:25" ht="18" customHeight="1" x14ac:dyDescent="0.25">
      <c r="A32" s="335"/>
      <c r="B32" s="211"/>
      <c r="C32" s="212"/>
      <c r="D32" s="213"/>
      <c r="E32" s="214"/>
      <c r="F32" s="225"/>
      <c r="G32" s="258"/>
      <c r="H32" s="77" t="s">
        <v>22</v>
      </c>
      <c r="I32" s="80">
        <v>4580</v>
      </c>
      <c r="J32" s="81">
        <f t="shared" ref="J32" si="20">+G31/I32</f>
        <v>9184.716157205241</v>
      </c>
      <c r="K32" s="212"/>
      <c r="L32" s="212"/>
      <c r="M32" s="212"/>
      <c r="N32" s="421"/>
      <c r="O32" s="421"/>
      <c r="P32" s="505"/>
      <c r="Q32" s="502"/>
    </row>
    <row r="33" spans="1:17" ht="18" customHeight="1" x14ac:dyDescent="0.25">
      <c r="A33" s="335"/>
      <c r="B33" s="211"/>
      <c r="C33" s="212"/>
      <c r="D33" s="213"/>
      <c r="E33" s="214"/>
      <c r="F33" s="225"/>
      <c r="G33" s="258"/>
      <c r="H33" s="77" t="s">
        <v>21</v>
      </c>
      <c r="I33" s="82">
        <v>7090</v>
      </c>
      <c r="J33" s="83">
        <f t="shared" ref="J33" si="21">+G31/I33</f>
        <v>5933.145275035261</v>
      </c>
      <c r="K33" s="212"/>
      <c r="L33" s="212"/>
      <c r="M33" s="212"/>
      <c r="N33" s="422"/>
      <c r="O33" s="422"/>
      <c r="P33" s="506"/>
      <c r="Q33" s="503"/>
    </row>
    <row r="34" spans="1:17" ht="18" customHeight="1" x14ac:dyDescent="0.25">
      <c r="A34" s="334">
        <v>11</v>
      </c>
      <c r="B34" s="252" t="s">
        <v>28</v>
      </c>
      <c r="C34" s="253">
        <v>210330000</v>
      </c>
      <c r="D34" s="254">
        <v>8.5000000000000006E-2</v>
      </c>
      <c r="E34" s="255">
        <f t="shared" ref="E34" si="22">+D34*C34</f>
        <v>17878050</v>
      </c>
      <c r="F34" s="256">
        <v>1.75</v>
      </c>
      <c r="G34" s="255">
        <f>+F34*E34</f>
        <v>31286587.5</v>
      </c>
      <c r="H34" s="84" t="s">
        <v>20</v>
      </c>
      <c r="I34" s="85">
        <v>4275</v>
      </c>
      <c r="J34" s="86">
        <f t="shared" ref="J34" si="23">+G34/I34</f>
        <v>7318.5</v>
      </c>
      <c r="K34" s="253">
        <v>3800</v>
      </c>
      <c r="L34" s="253">
        <v>1500</v>
      </c>
      <c r="M34" s="253">
        <v>6250</v>
      </c>
      <c r="N34" s="391" t="s">
        <v>46</v>
      </c>
      <c r="O34" s="391">
        <f t="shared" ref="O34" si="24">E34*0.05</f>
        <v>893902.5</v>
      </c>
      <c r="P34" s="485">
        <v>3</v>
      </c>
      <c r="Q34" s="488">
        <v>1</v>
      </c>
    </row>
    <row r="35" spans="1:17" ht="18" customHeight="1" x14ac:dyDescent="0.25">
      <c r="A35" s="334"/>
      <c r="B35" s="252"/>
      <c r="C35" s="253"/>
      <c r="D35" s="254"/>
      <c r="E35" s="255"/>
      <c r="F35" s="256"/>
      <c r="G35" s="257"/>
      <c r="H35" s="84" t="s">
        <v>22</v>
      </c>
      <c r="I35" s="87">
        <v>4580</v>
      </c>
      <c r="J35" s="88">
        <f t="shared" ref="J35" si="25">+G34/I35</f>
        <v>6831.1326419213974</v>
      </c>
      <c r="K35" s="253"/>
      <c r="L35" s="253"/>
      <c r="M35" s="253"/>
      <c r="N35" s="392"/>
      <c r="O35" s="392"/>
      <c r="P35" s="486"/>
      <c r="Q35" s="489"/>
    </row>
    <row r="36" spans="1:17" ht="18" customHeight="1" x14ac:dyDescent="0.25">
      <c r="A36" s="334"/>
      <c r="B36" s="252"/>
      <c r="C36" s="253"/>
      <c r="D36" s="254"/>
      <c r="E36" s="255"/>
      <c r="F36" s="256"/>
      <c r="G36" s="257"/>
      <c r="H36" s="84" t="s">
        <v>21</v>
      </c>
      <c r="I36" s="89">
        <v>7090</v>
      </c>
      <c r="J36" s="90">
        <f t="shared" ref="J36" si="26">+G34/I36</f>
        <v>4412.7767983074755</v>
      </c>
      <c r="K36" s="253"/>
      <c r="L36" s="253"/>
      <c r="M36" s="253"/>
      <c r="N36" s="393"/>
      <c r="O36" s="393"/>
      <c r="P36" s="487"/>
      <c r="Q36" s="490"/>
    </row>
    <row r="37" spans="1:17" ht="18" customHeight="1" x14ac:dyDescent="0.25">
      <c r="A37" s="354">
        <v>12</v>
      </c>
      <c r="B37" s="206" t="s">
        <v>11</v>
      </c>
      <c r="C37" s="207">
        <v>210330000</v>
      </c>
      <c r="D37" s="208">
        <v>7.0000000000000007E-2</v>
      </c>
      <c r="E37" s="209">
        <f t="shared" ref="E37" si="27">+D37*C37</f>
        <v>14723100.000000002</v>
      </c>
      <c r="F37" s="208">
        <v>1.5</v>
      </c>
      <c r="G37" s="209">
        <f>+E37*F37</f>
        <v>22084650.000000004</v>
      </c>
      <c r="H37" s="91" t="s">
        <v>20</v>
      </c>
      <c r="I37" s="92">
        <v>4275</v>
      </c>
      <c r="J37" s="93">
        <f t="shared" ref="J37" si="28">+G37/I37</f>
        <v>5166.0000000000009</v>
      </c>
      <c r="K37" s="207">
        <v>3800</v>
      </c>
      <c r="L37" s="207">
        <v>1250</v>
      </c>
      <c r="M37" s="207">
        <v>4900</v>
      </c>
      <c r="N37" s="432" t="s">
        <v>46</v>
      </c>
      <c r="O37" s="432">
        <f t="shared" ref="O37" si="29">E37*0.05</f>
        <v>736155.00000000012</v>
      </c>
      <c r="P37" s="429">
        <v>1</v>
      </c>
      <c r="Q37" s="426">
        <v>1</v>
      </c>
    </row>
    <row r="38" spans="1:17" ht="18" customHeight="1" x14ac:dyDescent="0.25">
      <c r="A38" s="354"/>
      <c r="B38" s="206"/>
      <c r="C38" s="207"/>
      <c r="D38" s="208"/>
      <c r="E38" s="209"/>
      <c r="F38" s="208"/>
      <c r="G38" s="209"/>
      <c r="H38" s="91" t="s">
        <v>22</v>
      </c>
      <c r="I38" s="94">
        <v>4580</v>
      </c>
      <c r="J38" s="95">
        <f t="shared" ref="J38" si="30">+G37/I38</f>
        <v>4821.9759825327519</v>
      </c>
      <c r="K38" s="207"/>
      <c r="L38" s="207"/>
      <c r="M38" s="207"/>
      <c r="N38" s="433"/>
      <c r="O38" s="433"/>
      <c r="P38" s="430"/>
      <c r="Q38" s="427"/>
    </row>
    <row r="39" spans="1:17" ht="18" customHeight="1" x14ac:dyDescent="0.25">
      <c r="A39" s="354"/>
      <c r="B39" s="206"/>
      <c r="C39" s="207"/>
      <c r="D39" s="208"/>
      <c r="E39" s="209"/>
      <c r="F39" s="208"/>
      <c r="G39" s="209"/>
      <c r="H39" s="91" t="s">
        <v>21</v>
      </c>
      <c r="I39" s="96">
        <v>7090</v>
      </c>
      <c r="J39" s="97">
        <f t="shared" ref="J39" si="31">+G37/I39</f>
        <v>3114.9012693935124</v>
      </c>
      <c r="K39" s="207"/>
      <c r="L39" s="207"/>
      <c r="M39" s="207"/>
      <c r="N39" s="434"/>
      <c r="O39" s="434"/>
      <c r="P39" s="431"/>
      <c r="Q39" s="428"/>
    </row>
    <row r="40" spans="1:17" ht="18" customHeight="1" x14ac:dyDescent="0.25">
      <c r="A40" s="353">
        <v>13</v>
      </c>
      <c r="B40" s="248" t="s">
        <v>29</v>
      </c>
      <c r="C40" s="216">
        <v>210330000</v>
      </c>
      <c r="D40" s="249">
        <v>0.05</v>
      </c>
      <c r="E40" s="250">
        <f>+D40*C40</f>
        <v>10516500</v>
      </c>
      <c r="F40" s="249">
        <v>1.5</v>
      </c>
      <c r="G40" s="250">
        <f>+E40*F40</f>
        <v>15774750</v>
      </c>
      <c r="H40" s="98" t="s">
        <v>20</v>
      </c>
      <c r="I40" s="99">
        <v>4275</v>
      </c>
      <c r="J40" s="100">
        <f>+G40/I40</f>
        <v>3690</v>
      </c>
      <c r="K40" s="216">
        <v>3800</v>
      </c>
      <c r="L40" s="216">
        <v>850</v>
      </c>
      <c r="M40" s="216">
        <v>3300</v>
      </c>
      <c r="N40" s="423" t="s">
        <v>46</v>
      </c>
      <c r="O40" s="423">
        <f>E40*0.05</f>
        <v>525825</v>
      </c>
      <c r="P40" s="453">
        <v>1</v>
      </c>
      <c r="Q40" s="456">
        <v>1</v>
      </c>
    </row>
    <row r="41" spans="1:17" ht="18" customHeight="1" x14ac:dyDescent="0.25">
      <c r="A41" s="353"/>
      <c r="B41" s="248"/>
      <c r="C41" s="216"/>
      <c r="D41" s="249"/>
      <c r="E41" s="250"/>
      <c r="F41" s="249"/>
      <c r="G41" s="250"/>
      <c r="H41" s="98" t="s">
        <v>22</v>
      </c>
      <c r="I41" s="101">
        <v>4580</v>
      </c>
      <c r="J41" s="102">
        <f t="shared" ref="J41" si="32">+G40/I41</f>
        <v>3444.2685589519651</v>
      </c>
      <c r="K41" s="216"/>
      <c r="L41" s="216"/>
      <c r="M41" s="216"/>
      <c r="N41" s="424"/>
      <c r="O41" s="424"/>
      <c r="P41" s="454"/>
      <c r="Q41" s="457"/>
    </row>
    <row r="42" spans="1:17" ht="18" customHeight="1" x14ac:dyDescent="0.25">
      <c r="A42" s="353"/>
      <c r="B42" s="248"/>
      <c r="C42" s="216"/>
      <c r="D42" s="249"/>
      <c r="E42" s="250"/>
      <c r="F42" s="249"/>
      <c r="G42" s="250"/>
      <c r="H42" s="98" t="s">
        <v>21</v>
      </c>
      <c r="I42" s="103">
        <v>7090</v>
      </c>
      <c r="J42" s="104">
        <f t="shared" ref="J42" si="33">+G40/I42</f>
        <v>2224.9294781382227</v>
      </c>
      <c r="K42" s="216"/>
      <c r="L42" s="216"/>
      <c r="M42" s="216"/>
      <c r="N42" s="425"/>
      <c r="O42" s="425"/>
      <c r="P42" s="455"/>
      <c r="Q42" s="458"/>
    </row>
    <row r="43" spans="1:17" ht="18" customHeight="1" x14ac:dyDescent="0.25">
      <c r="A43" s="344">
        <v>14</v>
      </c>
      <c r="B43" s="200" t="s">
        <v>12</v>
      </c>
      <c r="C43" s="288">
        <v>210330000</v>
      </c>
      <c r="D43" s="202" t="s">
        <v>16</v>
      </c>
      <c r="E43" s="203" t="s">
        <v>16</v>
      </c>
      <c r="F43" s="226"/>
      <c r="G43" s="350">
        <v>8763750</v>
      </c>
      <c r="H43" s="63" t="s">
        <v>20</v>
      </c>
      <c r="I43" s="64">
        <v>4275</v>
      </c>
      <c r="J43" s="65">
        <f>+G43/I43</f>
        <v>2050</v>
      </c>
      <c r="K43" s="201">
        <v>3800</v>
      </c>
      <c r="L43" s="201">
        <v>450</v>
      </c>
      <c r="M43" s="201">
        <v>1700</v>
      </c>
      <c r="N43" s="464" t="s">
        <v>46</v>
      </c>
      <c r="O43" s="464" t="s">
        <v>46</v>
      </c>
      <c r="P43" s="462">
        <v>0</v>
      </c>
      <c r="Q43" s="460">
        <v>0</v>
      </c>
    </row>
    <row r="44" spans="1:17" ht="18" customHeight="1" x14ac:dyDescent="0.25">
      <c r="A44" s="344"/>
      <c r="B44" s="200"/>
      <c r="C44" s="288"/>
      <c r="D44" s="202"/>
      <c r="E44" s="203"/>
      <c r="F44" s="226"/>
      <c r="G44" s="351"/>
      <c r="H44" s="63" t="s">
        <v>22</v>
      </c>
      <c r="I44" s="66">
        <v>4580</v>
      </c>
      <c r="J44" s="67">
        <f t="shared" ref="J44" si="34">+G43/I44</f>
        <v>1913.4825327510916</v>
      </c>
      <c r="K44" s="201"/>
      <c r="L44" s="201"/>
      <c r="M44" s="201"/>
      <c r="N44" s="465"/>
      <c r="O44" s="465"/>
      <c r="P44" s="463"/>
      <c r="Q44" s="461"/>
    </row>
    <row r="45" spans="1:17" ht="18" customHeight="1" x14ac:dyDescent="0.25">
      <c r="A45" s="479"/>
      <c r="B45" s="480"/>
      <c r="C45" s="464"/>
      <c r="D45" s="481"/>
      <c r="E45" s="482"/>
      <c r="F45" s="483"/>
      <c r="G45" s="484"/>
      <c r="H45" s="123" t="s">
        <v>21</v>
      </c>
      <c r="I45" s="124">
        <v>7090</v>
      </c>
      <c r="J45" s="125">
        <f t="shared" ref="J45" si="35">+G43/I45</f>
        <v>1236.0719322990126</v>
      </c>
      <c r="K45" s="404"/>
      <c r="L45" s="404"/>
      <c r="M45" s="404"/>
      <c r="N45" s="465"/>
      <c r="O45" s="465"/>
      <c r="P45" s="463"/>
      <c r="Q45" s="461"/>
    </row>
    <row r="46" spans="1:17" ht="9.75" customHeight="1" thickBot="1" x14ac:dyDescent="0.3">
      <c r="A46" s="126"/>
      <c r="B46" s="127"/>
      <c r="C46" s="128"/>
      <c r="D46" s="129"/>
      <c r="E46" s="130"/>
      <c r="F46" s="131"/>
      <c r="G46" s="132"/>
      <c r="H46" s="133"/>
      <c r="I46" s="134"/>
      <c r="J46" s="135"/>
      <c r="K46" s="128"/>
      <c r="L46" s="128"/>
      <c r="M46" s="128"/>
      <c r="N46" s="128"/>
      <c r="O46" s="128"/>
      <c r="P46" s="126"/>
      <c r="Q46" s="126"/>
    </row>
    <row r="47" spans="1:17" ht="18" customHeight="1" thickBot="1" x14ac:dyDescent="0.3">
      <c r="A47" s="466" t="s">
        <v>86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8"/>
    </row>
    <row r="48" spans="1:17" ht="18" customHeight="1" x14ac:dyDescent="0.25">
      <c r="A48" s="469" t="s">
        <v>78</v>
      </c>
      <c r="B48" s="470"/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3">
        <v>3800</v>
      </c>
      <c r="P48" s="473"/>
      <c r="Q48" s="474"/>
    </row>
    <row r="49" spans="1:19" ht="18" customHeight="1" x14ac:dyDescent="0.25">
      <c r="A49" s="471" t="s">
        <v>79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5">
        <v>1300</v>
      </c>
      <c r="P49" s="475"/>
      <c r="Q49" s="476"/>
    </row>
    <row r="50" spans="1:19" ht="18" customHeight="1" thickBot="1" x14ac:dyDescent="0.3">
      <c r="A50" s="368" t="s">
        <v>80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96">
        <v>3000</v>
      </c>
      <c r="P50" s="396"/>
      <c r="Q50" s="397"/>
    </row>
    <row r="51" spans="1:19" ht="18" customHeight="1" thickBot="1" x14ac:dyDescent="0.3">
      <c r="A51" s="531"/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3"/>
      <c r="O51" s="533"/>
      <c r="P51" s="533"/>
      <c r="Q51" s="534"/>
    </row>
    <row r="52" spans="1:19" ht="18" customHeight="1" thickBot="1" x14ac:dyDescent="0.3">
      <c r="A52" s="370" t="s">
        <v>76</v>
      </c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2"/>
      <c r="N52" s="548" t="s">
        <v>95</v>
      </c>
      <c r="O52" s="549"/>
      <c r="P52" s="549"/>
      <c r="Q52" s="550"/>
    </row>
    <row r="53" spans="1:19" ht="18.75" customHeight="1" thickBot="1" x14ac:dyDescent="0.3">
      <c r="A53" s="373"/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5"/>
      <c r="N53" s="139" t="s">
        <v>33</v>
      </c>
      <c r="O53" s="140" t="s">
        <v>91</v>
      </c>
      <c r="P53" s="140"/>
      <c r="Q53" s="141"/>
    </row>
    <row r="54" spans="1:19" ht="9.9499999999999993" customHeight="1" x14ac:dyDescent="0.25">
      <c r="A54" s="398" t="s">
        <v>69</v>
      </c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79">
        <v>3700</v>
      </c>
      <c r="M54" s="380"/>
      <c r="N54" s="142">
        <v>3200</v>
      </c>
      <c r="O54" s="551">
        <f>SUM(N54:N58)</f>
        <v>23370</v>
      </c>
      <c r="P54" s="551">
        <f>O54/5</f>
        <v>4674</v>
      </c>
      <c r="Q54" s="551"/>
    </row>
    <row r="55" spans="1:19" ht="9.9499999999999993" customHeight="1" x14ac:dyDescent="0.25">
      <c r="A55" s="400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381"/>
      <c r="M55" s="382"/>
      <c r="N55" s="20">
        <v>4275</v>
      </c>
      <c r="O55" s="262"/>
      <c r="P55" s="261"/>
      <c r="Q55" s="261"/>
    </row>
    <row r="56" spans="1:19" ht="9.9499999999999993" customHeight="1" x14ac:dyDescent="0.25">
      <c r="A56" s="402" t="s">
        <v>70</v>
      </c>
      <c r="B56" s="403"/>
      <c r="C56" s="403"/>
      <c r="D56" s="403"/>
      <c r="E56" s="403"/>
      <c r="F56" s="403"/>
      <c r="G56" s="403"/>
      <c r="H56" s="403"/>
      <c r="I56" s="403"/>
      <c r="J56" s="403"/>
      <c r="K56" s="403"/>
      <c r="L56" s="383">
        <v>1250</v>
      </c>
      <c r="M56" s="384"/>
      <c r="N56" s="20">
        <v>4580</v>
      </c>
      <c r="O56" s="262"/>
      <c r="P56" s="261"/>
      <c r="Q56" s="261"/>
    </row>
    <row r="57" spans="1:19" ht="9.9499999999999993" customHeight="1" x14ac:dyDescent="0.25">
      <c r="A57" s="402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383"/>
      <c r="M57" s="384"/>
      <c r="N57" s="20">
        <v>5440</v>
      </c>
      <c r="O57" s="262"/>
      <c r="P57" s="261"/>
      <c r="Q57" s="261"/>
    </row>
    <row r="58" spans="1:19" ht="9.9499999999999993" customHeight="1" thickBot="1" x14ac:dyDescent="0.3">
      <c r="A58" s="402" t="s">
        <v>71</v>
      </c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383">
        <v>1850</v>
      </c>
      <c r="M58" s="384"/>
      <c r="N58" s="143">
        <v>5875</v>
      </c>
      <c r="O58" s="552"/>
      <c r="P58" s="553"/>
      <c r="Q58" s="553"/>
    </row>
    <row r="59" spans="1:19" ht="9.9499999999999993" customHeight="1" x14ac:dyDescent="0.25">
      <c r="A59" s="402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383"/>
      <c r="M59" s="384"/>
      <c r="N59" s="144"/>
      <c r="O59" s="145"/>
      <c r="P59" s="145"/>
      <c r="Q59" s="146"/>
    </row>
    <row r="60" spans="1:19" ht="9.9499999999999993" customHeight="1" x14ac:dyDescent="0.25">
      <c r="A60" s="402" t="s">
        <v>72</v>
      </c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383">
        <v>2850</v>
      </c>
      <c r="M60" s="384"/>
      <c r="N60" s="147" t="s">
        <v>92</v>
      </c>
      <c r="O60" s="121"/>
      <c r="P60" s="121"/>
      <c r="Q60" s="148"/>
    </row>
    <row r="61" spans="1:19" ht="9.9499999999999993" customHeight="1" x14ac:dyDescent="0.25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383"/>
      <c r="M61" s="384"/>
      <c r="N61" s="147"/>
      <c r="O61" s="121"/>
      <c r="P61" s="121"/>
      <c r="Q61" s="148"/>
    </row>
    <row r="62" spans="1:19" ht="9.9499999999999993" customHeight="1" x14ac:dyDescent="0.25">
      <c r="A62" s="366" t="s">
        <v>73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94">
        <v>4900</v>
      </c>
      <c r="M62" s="395"/>
      <c r="N62" s="147" t="s">
        <v>93</v>
      </c>
      <c r="O62" s="121"/>
      <c r="P62" s="121"/>
      <c r="Q62" s="148"/>
      <c r="R62" s="138"/>
      <c r="S62" s="120"/>
    </row>
    <row r="63" spans="1:19" ht="9.9499999999999993" customHeight="1" x14ac:dyDescent="0.25">
      <c r="A63" s="366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94"/>
      <c r="M63" s="395"/>
      <c r="N63" s="147"/>
      <c r="O63" s="121"/>
      <c r="P63" s="121"/>
      <c r="Q63" s="148"/>
      <c r="R63" s="138"/>
      <c r="S63" s="120"/>
    </row>
    <row r="64" spans="1:19" ht="9.9499999999999993" customHeight="1" x14ac:dyDescent="0.25">
      <c r="A64" s="366" t="s">
        <v>74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94">
        <v>7500</v>
      </c>
      <c r="M64" s="395"/>
      <c r="N64" s="147" t="s">
        <v>94</v>
      </c>
      <c r="O64" s="121"/>
      <c r="P64" s="121"/>
      <c r="Q64" s="148"/>
      <c r="R64" s="138"/>
      <c r="S64" s="120"/>
    </row>
    <row r="65" spans="1:19" ht="9.9499999999999993" customHeight="1" x14ac:dyDescent="0.25">
      <c r="A65" s="366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94"/>
      <c r="M65" s="395"/>
      <c r="N65" s="147"/>
      <c r="O65" s="121"/>
      <c r="P65" s="121"/>
      <c r="Q65" s="148"/>
      <c r="R65" s="138"/>
      <c r="S65" s="120"/>
    </row>
    <row r="66" spans="1:19" ht="9.9499999999999993" customHeight="1" x14ac:dyDescent="0.25">
      <c r="A66" s="366" t="s">
        <v>75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94">
        <v>11000</v>
      </c>
      <c r="M66" s="395"/>
      <c r="N66" s="147"/>
      <c r="O66" s="121"/>
      <c r="P66" s="121"/>
      <c r="Q66" s="148"/>
    </row>
    <row r="67" spans="1:19" ht="9.9499999999999993" customHeight="1" thickBot="1" x14ac:dyDescent="0.3">
      <c r="A67" s="368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96"/>
      <c r="M67" s="397"/>
      <c r="N67" s="149"/>
      <c r="O67" s="150"/>
      <c r="P67" s="150"/>
      <c r="Q67" s="151"/>
    </row>
    <row r="68" spans="1:19" ht="14.25" customHeight="1" x14ac:dyDescent="0.25"/>
    <row r="69" spans="1:19" ht="15.75" x14ac:dyDescent="0.25">
      <c r="C69" s="19" t="s">
        <v>63</v>
      </c>
      <c r="D69" s="19"/>
      <c r="E69" s="19"/>
      <c r="F69" s="19"/>
      <c r="G69" s="19"/>
      <c r="H69" s="19"/>
      <c r="I69" s="19"/>
      <c r="J69" s="19"/>
      <c r="K69" s="19"/>
      <c r="L69" s="19"/>
    </row>
    <row r="70" spans="1:19" ht="15.75" x14ac:dyDescent="0.25">
      <c r="C70" s="19"/>
      <c r="D70" s="19" t="s">
        <v>62</v>
      </c>
      <c r="E70" s="19"/>
      <c r="F70" s="19"/>
      <c r="G70" s="19"/>
      <c r="H70" s="19"/>
      <c r="I70" s="19"/>
      <c r="J70" s="19"/>
      <c r="K70" s="19"/>
      <c r="L70" s="19"/>
    </row>
    <row r="71" spans="1:19" ht="15.75" x14ac:dyDescent="0.25">
      <c r="C71" s="19"/>
      <c r="D71" s="19" t="s">
        <v>56</v>
      </c>
      <c r="E71" s="19"/>
      <c r="F71" s="19"/>
      <c r="G71" s="19"/>
      <c r="H71" s="19"/>
      <c r="I71" s="19"/>
      <c r="J71" s="19"/>
      <c r="K71" s="19"/>
      <c r="L71" s="19"/>
    </row>
    <row r="72" spans="1:19" ht="5.25" customHeight="1" x14ac:dyDescent="0.25"/>
    <row r="73" spans="1:19" ht="15.75" thickBot="1" x14ac:dyDescent="0.3">
      <c r="C73" s="1" t="s">
        <v>33</v>
      </c>
      <c r="D73" s="1" t="s">
        <v>34</v>
      </c>
      <c r="I73" s="1" t="s">
        <v>35</v>
      </c>
    </row>
    <row r="74" spans="1:19" ht="15" customHeight="1" x14ac:dyDescent="0.25">
      <c r="D74" s="20">
        <v>3200</v>
      </c>
      <c r="E74" s="261">
        <f>SUM(D74:D78)</f>
        <v>23370</v>
      </c>
      <c r="F74" s="261">
        <f>E74/5</f>
        <v>4674</v>
      </c>
      <c r="G74" s="259">
        <f>F74*45000</f>
        <v>210330000</v>
      </c>
      <c r="I74" s="20">
        <v>3200</v>
      </c>
      <c r="J74" s="477">
        <f>SUM(I74:I78)</f>
        <v>23370</v>
      </c>
      <c r="K74" s="261">
        <f>J74/5</f>
        <v>4674</v>
      </c>
      <c r="L74" s="259">
        <f>K74*250</f>
        <v>1168500</v>
      </c>
      <c r="N74" s="293" t="s">
        <v>58</v>
      </c>
      <c r="O74" s="294"/>
      <c r="P74" s="295"/>
      <c r="Q74" s="114"/>
    </row>
    <row r="75" spans="1:19" x14ac:dyDescent="0.25">
      <c r="D75" s="20">
        <v>4275</v>
      </c>
      <c r="E75" s="262"/>
      <c r="F75" s="262"/>
      <c r="G75" s="260"/>
      <c r="I75" s="20">
        <v>4275</v>
      </c>
      <c r="J75" s="478"/>
      <c r="K75" s="262"/>
      <c r="L75" s="260"/>
      <c r="N75" s="296"/>
      <c r="O75" s="297"/>
      <c r="P75" s="298"/>
      <c r="Q75" s="114"/>
    </row>
    <row r="76" spans="1:19" x14ac:dyDescent="0.25">
      <c r="D76" s="20">
        <v>4580</v>
      </c>
      <c r="E76" s="262"/>
      <c r="F76" s="262"/>
      <c r="G76" s="260"/>
      <c r="I76" s="20">
        <v>4580</v>
      </c>
      <c r="J76" s="478"/>
      <c r="K76" s="262"/>
      <c r="L76" s="260"/>
      <c r="N76" s="296"/>
      <c r="O76" s="297"/>
      <c r="P76" s="298"/>
      <c r="Q76" s="114"/>
    </row>
    <row r="77" spans="1:19" x14ac:dyDescent="0.25">
      <c r="D77" s="20">
        <v>5440</v>
      </c>
      <c r="E77" s="262"/>
      <c r="F77" s="262"/>
      <c r="G77" s="260"/>
      <c r="I77" s="20">
        <v>5440</v>
      </c>
      <c r="J77" s="478"/>
      <c r="K77" s="262"/>
      <c r="L77" s="260"/>
      <c r="N77" s="296"/>
      <c r="O77" s="297"/>
      <c r="P77" s="298"/>
      <c r="Q77" s="114"/>
    </row>
    <row r="78" spans="1:19" ht="15" customHeight="1" x14ac:dyDescent="0.25">
      <c r="D78" s="20">
        <v>5875</v>
      </c>
      <c r="E78" s="262"/>
      <c r="F78" s="262"/>
      <c r="G78" s="260"/>
      <c r="I78" s="20">
        <v>5875</v>
      </c>
      <c r="J78" s="478"/>
      <c r="K78" s="262"/>
      <c r="L78" s="260"/>
      <c r="N78" s="296" t="s">
        <v>59</v>
      </c>
      <c r="O78" s="297"/>
      <c r="P78" s="298"/>
      <c r="Q78" s="114"/>
    </row>
    <row r="79" spans="1:19" ht="6" customHeight="1" thickBot="1" x14ac:dyDescent="0.3">
      <c r="N79" s="296"/>
      <c r="O79" s="297"/>
      <c r="P79" s="298"/>
      <c r="Q79" s="114"/>
    </row>
    <row r="80" spans="1:19" ht="17.25" customHeight="1" thickBot="1" x14ac:dyDescent="0.3">
      <c r="C80" s="276" t="s">
        <v>47</v>
      </c>
      <c r="D80" s="277"/>
      <c r="E80" s="277"/>
      <c r="F80" s="277"/>
      <c r="G80" s="277"/>
      <c r="H80" s="277"/>
      <c r="I80" s="277"/>
      <c r="J80" s="277"/>
      <c r="K80" s="277"/>
      <c r="L80" s="278"/>
      <c r="N80" s="296"/>
      <c r="O80" s="297"/>
      <c r="P80" s="298"/>
      <c r="Q80" s="114"/>
    </row>
    <row r="81" spans="3:17" ht="15.75" x14ac:dyDescent="0.25">
      <c r="C81" s="263" t="s">
        <v>48</v>
      </c>
      <c r="D81" s="264"/>
      <c r="E81" s="264"/>
      <c r="F81" s="264"/>
      <c r="G81" s="264"/>
      <c r="H81" s="264"/>
      <c r="I81" s="264"/>
      <c r="J81" s="264"/>
      <c r="K81" s="264"/>
      <c r="L81" s="265"/>
      <c r="N81" s="296"/>
      <c r="O81" s="297"/>
      <c r="P81" s="298"/>
      <c r="Q81" s="114"/>
    </row>
    <row r="82" spans="3:17" ht="6" customHeight="1" x14ac:dyDescent="0.25">
      <c r="C82" s="111"/>
      <c r="D82" s="112"/>
      <c r="E82" s="112"/>
      <c r="F82" s="112"/>
      <c r="G82" s="112"/>
      <c r="H82" s="112"/>
      <c r="I82" s="112"/>
      <c r="J82" s="112"/>
      <c r="K82" s="112"/>
      <c r="L82" s="113"/>
      <c r="N82" s="296"/>
      <c r="O82" s="297"/>
      <c r="P82" s="298"/>
      <c r="Q82" s="114"/>
    </row>
    <row r="83" spans="3:17" ht="16.5" thickBot="1" x14ac:dyDescent="0.3">
      <c r="C83" s="279" t="s">
        <v>51</v>
      </c>
      <c r="D83" s="280"/>
      <c r="E83" s="280"/>
      <c r="F83" s="280"/>
      <c r="G83" s="280"/>
      <c r="H83" s="280"/>
      <c r="I83" s="280"/>
      <c r="J83" s="280"/>
      <c r="K83" s="280"/>
      <c r="L83" s="281"/>
      <c r="N83" s="296"/>
      <c r="O83" s="297"/>
      <c r="P83" s="298"/>
      <c r="Q83" s="114"/>
    </row>
    <row r="84" spans="3:17" ht="16.5" customHeight="1" thickBot="1" x14ac:dyDescent="0.3">
      <c r="C84" s="19"/>
      <c r="D84" s="19"/>
      <c r="E84" s="19"/>
      <c r="F84" s="19"/>
      <c r="G84" s="19"/>
      <c r="H84" s="19"/>
      <c r="I84" s="19"/>
      <c r="J84" s="19"/>
      <c r="K84" s="19"/>
      <c r="L84" s="19"/>
      <c r="N84" s="296" t="s">
        <v>89</v>
      </c>
      <c r="O84" s="297"/>
      <c r="P84" s="298"/>
      <c r="Q84" s="114"/>
    </row>
    <row r="85" spans="3:17" ht="15.75" x14ac:dyDescent="0.25">
      <c r="C85" s="282" t="s">
        <v>49</v>
      </c>
      <c r="D85" s="283"/>
      <c r="E85" s="283"/>
      <c r="F85" s="283"/>
      <c r="G85" s="283"/>
      <c r="H85" s="283"/>
      <c r="I85" s="283"/>
      <c r="J85" s="283"/>
      <c r="K85" s="283"/>
      <c r="L85" s="284"/>
      <c r="N85" s="296"/>
      <c r="O85" s="297"/>
      <c r="P85" s="298"/>
    </row>
    <row r="86" spans="3:17" ht="6" customHeight="1" x14ac:dyDescent="0.25">
      <c r="C86" s="285"/>
      <c r="D86" s="286"/>
      <c r="E86" s="286"/>
      <c r="F86" s="286"/>
      <c r="G86" s="286"/>
      <c r="H86" s="286"/>
      <c r="I86" s="286"/>
      <c r="J86" s="286"/>
      <c r="K86" s="286"/>
      <c r="L86" s="287"/>
      <c r="N86" s="296"/>
      <c r="O86" s="297"/>
      <c r="P86" s="298"/>
    </row>
    <row r="87" spans="3:17" ht="16.5" thickBot="1" x14ac:dyDescent="0.3">
      <c r="C87" s="279" t="s">
        <v>50</v>
      </c>
      <c r="D87" s="280"/>
      <c r="E87" s="280"/>
      <c r="F87" s="280"/>
      <c r="G87" s="280"/>
      <c r="H87" s="280"/>
      <c r="I87" s="280"/>
      <c r="J87" s="280"/>
      <c r="K87" s="280"/>
      <c r="L87" s="281"/>
      <c r="N87" s="299"/>
      <c r="O87" s="300"/>
      <c r="P87" s="301"/>
    </row>
    <row r="88" spans="3:17" ht="6" customHeight="1" thickBot="1" x14ac:dyDescent="0.3"/>
    <row r="89" spans="3:17" ht="15.75" customHeight="1" x14ac:dyDescent="0.25">
      <c r="C89" s="302" t="s">
        <v>52</v>
      </c>
      <c r="D89" s="303"/>
      <c r="E89" s="303"/>
      <c r="F89" s="303"/>
      <c r="G89" s="303"/>
      <c r="H89" s="303"/>
      <c r="I89" s="303"/>
      <c r="J89" s="303"/>
      <c r="K89" s="303"/>
      <c r="L89" s="304"/>
      <c r="N89" s="311" t="s">
        <v>64</v>
      </c>
      <c r="O89" s="312"/>
      <c r="P89" s="312"/>
      <c r="Q89" s="313"/>
    </row>
    <row r="90" spans="3:17" x14ac:dyDescent="0.25">
      <c r="C90" s="305"/>
      <c r="D90" s="306"/>
      <c r="E90" s="306"/>
      <c r="F90" s="306"/>
      <c r="G90" s="306"/>
      <c r="H90" s="306"/>
      <c r="I90" s="306"/>
      <c r="J90" s="306"/>
      <c r="K90" s="306"/>
      <c r="L90" s="307"/>
      <c r="N90" s="314"/>
      <c r="O90" s="315"/>
      <c r="P90" s="315"/>
      <c r="Q90" s="316"/>
    </row>
    <row r="91" spans="3:17" ht="15.75" thickBot="1" x14ac:dyDescent="0.3">
      <c r="C91" s="308"/>
      <c r="D91" s="309"/>
      <c r="E91" s="309"/>
      <c r="F91" s="309"/>
      <c r="G91" s="309"/>
      <c r="H91" s="309"/>
      <c r="I91" s="309"/>
      <c r="J91" s="309"/>
      <c r="K91" s="309"/>
      <c r="L91" s="310"/>
      <c r="N91" s="314"/>
      <c r="O91" s="315"/>
      <c r="P91" s="315"/>
      <c r="Q91" s="316"/>
    </row>
    <row r="92" spans="3:17" ht="6" customHeight="1" thickBot="1" x14ac:dyDescent="0.3">
      <c r="N92" s="314"/>
      <c r="O92" s="315"/>
      <c r="P92" s="315"/>
      <c r="Q92" s="316"/>
    </row>
    <row r="93" spans="3:17" ht="15.75" x14ac:dyDescent="0.25">
      <c r="C93" s="263" t="s">
        <v>53</v>
      </c>
      <c r="D93" s="264"/>
      <c r="E93" s="264"/>
      <c r="F93" s="264"/>
      <c r="G93" s="264"/>
      <c r="H93" s="264"/>
      <c r="I93" s="264"/>
      <c r="J93" s="264"/>
      <c r="K93" s="264"/>
      <c r="L93" s="265"/>
      <c r="N93" s="314"/>
      <c r="O93" s="315"/>
      <c r="P93" s="315"/>
      <c r="Q93" s="316"/>
    </row>
    <row r="94" spans="3:17" x14ac:dyDescent="0.25">
      <c r="C94" s="266" t="s">
        <v>54</v>
      </c>
      <c r="D94" s="267"/>
      <c r="E94" s="267"/>
      <c r="F94" s="267"/>
      <c r="G94" s="267"/>
      <c r="H94" s="267"/>
      <c r="I94" s="267"/>
      <c r="J94" s="267"/>
      <c r="K94" s="267"/>
      <c r="L94" s="268"/>
      <c r="N94" s="314"/>
      <c r="O94" s="315"/>
      <c r="P94" s="315"/>
      <c r="Q94" s="316"/>
    </row>
    <row r="95" spans="3:17" x14ac:dyDescent="0.25">
      <c r="C95" s="266"/>
      <c r="D95" s="267"/>
      <c r="E95" s="267"/>
      <c r="F95" s="267"/>
      <c r="G95" s="267"/>
      <c r="H95" s="267"/>
      <c r="I95" s="267"/>
      <c r="J95" s="267"/>
      <c r="K95" s="267"/>
      <c r="L95" s="268"/>
      <c r="N95" s="314"/>
      <c r="O95" s="315"/>
      <c r="P95" s="315"/>
      <c r="Q95" s="316"/>
    </row>
    <row r="96" spans="3:17" x14ac:dyDescent="0.25">
      <c r="C96" s="266"/>
      <c r="D96" s="267"/>
      <c r="E96" s="267"/>
      <c r="F96" s="267"/>
      <c r="G96" s="267"/>
      <c r="H96" s="267"/>
      <c r="I96" s="267"/>
      <c r="J96" s="267"/>
      <c r="K96" s="267"/>
      <c r="L96" s="268"/>
      <c r="N96" s="314"/>
      <c r="O96" s="315"/>
      <c r="P96" s="315"/>
      <c r="Q96" s="316"/>
    </row>
    <row r="97" spans="3:17" ht="3.75" customHeight="1" x14ac:dyDescent="0.25">
      <c r="C97" s="266"/>
      <c r="D97" s="267"/>
      <c r="E97" s="267"/>
      <c r="F97" s="267"/>
      <c r="G97" s="267"/>
      <c r="H97" s="267"/>
      <c r="I97" s="267"/>
      <c r="J97" s="267"/>
      <c r="K97" s="267"/>
      <c r="L97" s="268"/>
      <c r="N97" s="314"/>
      <c r="O97" s="315"/>
      <c r="P97" s="315"/>
      <c r="Q97" s="316"/>
    </row>
    <row r="98" spans="3:17" x14ac:dyDescent="0.25">
      <c r="C98" s="266" t="s">
        <v>55</v>
      </c>
      <c r="D98" s="267"/>
      <c r="E98" s="267"/>
      <c r="F98" s="267"/>
      <c r="G98" s="267"/>
      <c r="H98" s="267"/>
      <c r="I98" s="267"/>
      <c r="J98" s="267"/>
      <c r="K98" s="267"/>
      <c r="L98" s="268"/>
      <c r="N98" s="314"/>
      <c r="O98" s="315"/>
      <c r="P98" s="315"/>
      <c r="Q98" s="316"/>
    </row>
    <row r="99" spans="3:17" ht="15.75" thickBot="1" x14ac:dyDescent="0.3">
      <c r="C99" s="269"/>
      <c r="D99" s="270"/>
      <c r="E99" s="270"/>
      <c r="F99" s="270"/>
      <c r="G99" s="270"/>
      <c r="H99" s="270"/>
      <c r="I99" s="270"/>
      <c r="J99" s="270"/>
      <c r="K99" s="270"/>
      <c r="L99" s="271"/>
      <c r="N99" s="314"/>
      <c r="O99" s="315"/>
      <c r="P99" s="315"/>
      <c r="Q99" s="316"/>
    </row>
    <row r="100" spans="3:17" ht="15.75" thickBot="1" x14ac:dyDescent="0.3">
      <c r="N100" s="317"/>
      <c r="O100" s="318"/>
      <c r="P100" s="318"/>
      <c r="Q100" s="319"/>
    </row>
  </sheetData>
  <mergeCells count="252">
    <mergeCell ref="E74:E78"/>
    <mergeCell ref="F74:F78"/>
    <mergeCell ref="G74:G78"/>
    <mergeCell ref="J74:J78"/>
    <mergeCell ref="K74:K78"/>
    <mergeCell ref="L74:L78"/>
    <mergeCell ref="C89:L91"/>
    <mergeCell ref="N89:Q100"/>
    <mergeCell ref="C93:L93"/>
    <mergeCell ref="C94:L97"/>
    <mergeCell ref="C98:L99"/>
    <mergeCell ref="N74:P77"/>
    <mergeCell ref="N78:P83"/>
    <mergeCell ref="C80:L80"/>
    <mergeCell ref="C81:L81"/>
    <mergeCell ref="C83:L83"/>
    <mergeCell ref="N84:P87"/>
    <mergeCell ref="C85:L85"/>
    <mergeCell ref="C86:L86"/>
    <mergeCell ref="C87:L87"/>
    <mergeCell ref="A62:K63"/>
    <mergeCell ref="L62:M63"/>
    <mergeCell ref="A64:K65"/>
    <mergeCell ref="L64:M65"/>
    <mergeCell ref="A58:K59"/>
    <mergeCell ref="L58:M59"/>
    <mergeCell ref="A60:K61"/>
    <mergeCell ref="L60:M61"/>
    <mergeCell ref="A66:K67"/>
    <mergeCell ref="L66:M67"/>
    <mergeCell ref="A51:Q51"/>
    <mergeCell ref="A52:M53"/>
    <mergeCell ref="A54:K55"/>
    <mergeCell ref="L54:M55"/>
    <mergeCell ref="A56:K57"/>
    <mergeCell ref="L56:M57"/>
    <mergeCell ref="A47:Q47"/>
    <mergeCell ref="A48:N48"/>
    <mergeCell ref="O48:Q48"/>
    <mergeCell ref="A49:N49"/>
    <mergeCell ref="O49:Q49"/>
    <mergeCell ref="A50:N50"/>
    <mergeCell ref="O50:Q50"/>
    <mergeCell ref="N52:Q52"/>
    <mergeCell ref="O54:O58"/>
    <mergeCell ref="P54:Q58"/>
    <mergeCell ref="L43:L45"/>
    <mergeCell ref="M43:M45"/>
    <mergeCell ref="N43:N45"/>
    <mergeCell ref="O43:O45"/>
    <mergeCell ref="P43:P45"/>
    <mergeCell ref="Q43:Q45"/>
    <mergeCell ref="P40:P42"/>
    <mergeCell ref="Q40:Q42"/>
    <mergeCell ref="A43:A45"/>
    <mergeCell ref="B43:B45"/>
    <mergeCell ref="C43:C45"/>
    <mergeCell ref="D43:D45"/>
    <mergeCell ref="E43:E45"/>
    <mergeCell ref="F43:F45"/>
    <mergeCell ref="G43:G45"/>
    <mergeCell ref="K43:K45"/>
    <mergeCell ref="G40:G42"/>
    <mergeCell ref="K40:K42"/>
    <mergeCell ref="L40:L42"/>
    <mergeCell ref="M40:M42"/>
    <mergeCell ref="N40:N42"/>
    <mergeCell ref="O40:O42"/>
    <mergeCell ref="A40:A42"/>
    <mergeCell ref="B40:B42"/>
    <mergeCell ref="C40:C42"/>
    <mergeCell ref="D40:D42"/>
    <mergeCell ref="E40:E42"/>
    <mergeCell ref="F40:F42"/>
    <mergeCell ref="L37:L39"/>
    <mergeCell ref="M37:M39"/>
    <mergeCell ref="N37:N39"/>
    <mergeCell ref="O37:O39"/>
    <mergeCell ref="P37:P39"/>
    <mergeCell ref="Q37:Q39"/>
    <mergeCell ref="P34:P36"/>
    <mergeCell ref="Q34:Q36"/>
    <mergeCell ref="A37:A39"/>
    <mergeCell ref="B37:B39"/>
    <mergeCell ref="C37:C39"/>
    <mergeCell ref="D37:D39"/>
    <mergeCell ref="E37:E39"/>
    <mergeCell ref="F37:F39"/>
    <mergeCell ref="G37:G39"/>
    <mergeCell ref="K37:K39"/>
    <mergeCell ref="G34:G36"/>
    <mergeCell ref="K34:K36"/>
    <mergeCell ref="L34:L36"/>
    <mergeCell ref="M34:M36"/>
    <mergeCell ref="N34:N36"/>
    <mergeCell ref="O34:O36"/>
    <mergeCell ref="A34:A36"/>
    <mergeCell ref="B34:B36"/>
    <mergeCell ref="C34:C36"/>
    <mergeCell ref="D34:D36"/>
    <mergeCell ref="E34:E36"/>
    <mergeCell ref="F34:F36"/>
    <mergeCell ref="L31:L33"/>
    <mergeCell ref="M31:M33"/>
    <mergeCell ref="N31:N33"/>
    <mergeCell ref="O31:O33"/>
    <mergeCell ref="P31:P33"/>
    <mergeCell ref="Q31:Q33"/>
    <mergeCell ref="P28:P30"/>
    <mergeCell ref="Q28:Q30"/>
    <mergeCell ref="A31:A33"/>
    <mergeCell ref="B31:B33"/>
    <mergeCell ref="C31:C33"/>
    <mergeCell ref="D31:D33"/>
    <mergeCell ref="E31:E33"/>
    <mergeCell ref="F31:F33"/>
    <mergeCell ref="G31:G33"/>
    <mergeCell ref="K31:K33"/>
    <mergeCell ref="G28:G30"/>
    <mergeCell ref="K28:K30"/>
    <mergeCell ref="L28:L30"/>
    <mergeCell ref="M28:M30"/>
    <mergeCell ref="N28:N30"/>
    <mergeCell ref="O28:O30"/>
    <mergeCell ref="A28:A30"/>
    <mergeCell ref="B28:B30"/>
    <mergeCell ref="C28:C30"/>
    <mergeCell ref="D28:D30"/>
    <mergeCell ref="E28:E30"/>
    <mergeCell ref="F28:F30"/>
    <mergeCell ref="L25:L27"/>
    <mergeCell ref="M25:M27"/>
    <mergeCell ref="N25:N27"/>
    <mergeCell ref="O25:O27"/>
    <mergeCell ref="P25:P27"/>
    <mergeCell ref="Q25:Q27"/>
    <mergeCell ref="P22:P24"/>
    <mergeCell ref="Q22:Q24"/>
    <mergeCell ref="A25:A27"/>
    <mergeCell ref="B25:B27"/>
    <mergeCell ref="C25:C27"/>
    <mergeCell ref="D25:D27"/>
    <mergeCell ref="E25:E27"/>
    <mergeCell ref="F25:F27"/>
    <mergeCell ref="G25:G27"/>
    <mergeCell ref="K25:K27"/>
    <mergeCell ref="G22:G24"/>
    <mergeCell ref="K22:K24"/>
    <mergeCell ref="L22:L24"/>
    <mergeCell ref="M22:M24"/>
    <mergeCell ref="N22:N24"/>
    <mergeCell ref="O22:O24"/>
    <mergeCell ref="A22:A24"/>
    <mergeCell ref="B22:B24"/>
    <mergeCell ref="C22:C24"/>
    <mergeCell ref="D22:D24"/>
    <mergeCell ref="E22:E24"/>
    <mergeCell ref="F22:F24"/>
    <mergeCell ref="L19:L21"/>
    <mergeCell ref="M19:M21"/>
    <mergeCell ref="N19:N21"/>
    <mergeCell ref="O19:O21"/>
    <mergeCell ref="P19:P21"/>
    <mergeCell ref="Q19:Q21"/>
    <mergeCell ref="P16:P18"/>
    <mergeCell ref="Q16:Q18"/>
    <mergeCell ref="A19:A21"/>
    <mergeCell ref="B19:B21"/>
    <mergeCell ref="C19:C21"/>
    <mergeCell ref="D19:D21"/>
    <mergeCell ref="E19:E21"/>
    <mergeCell ref="F19:F21"/>
    <mergeCell ref="G19:G21"/>
    <mergeCell ref="K19:K21"/>
    <mergeCell ref="G16:G18"/>
    <mergeCell ref="K16:K18"/>
    <mergeCell ref="L16:L18"/>
    <mergeCell ref="M16:M18"/>
    <mergeCell ref="N16:N18"/>
    <mergeCell ref="O16:O18"/>
    <mergeCell ref="A16:A18"/>
    <mergeCell ref="B16:B18"/>
    <mergeCell ref="C16:C18"/>
    <mergeCell ref="D16:D18"/>
    <mergeCell ref="E16:E18"/>
    <mergeCell ref="F16:F18"/>
    <mergeCell ref="L13:L15"/>
    <mergeCell ref="M13:M15"/>
    <mergeCell ref="N13:N15"/>
    <mergeCell ref="O13:O15"/>
    <mergeCell ref="P13:P15"/>
    <mergeCell ref="Q13:Q15"/>
    <mergeCell ref="P10:P12"/>
    <mergeCell ref="Q10:Q12"/>
    <mergeCell ref="A13:A15"/>
    <mergeCell ref="B13:B15"/>
    <mergeCell ref="C13:C15"/>
    <mergeCell ref="D13:D15"/>
    <mergeCell ref="E13:E15"/>
    <mergeCell ref="F13:F15"/>
    <mergeCell ref="G13:G15"/>
    <mergeCell ref="K13:K15"/>
    <mergeCell ref="G10:G12"/>
    <mergeCell ref="K10:K12"/>
    <mergeCell ref="L10:L12"/>
    <mergeCell ref="M10:M12"/>
    <mergeCell ref="N10:N12"/>
    <mergeCell ref="O10:O12"/>
    <mergeCell ref="A10:A12"/>
    <mergeCell ref="B10:B12"/>
    <mergeCell ref="C10:C12"/>
    <mergeCell ref="D10:D12"/>
    <mergeCell ref="E10:E12"/>
    <mergeCell ref="F10:F12"/>
    <mergeCell ref="L7:L9"/>
    <mergeCell ref="M7:M9"/>
    <mergeCell ref="N7:N9"/>
    <mergeCell ref="O7:O9"/>
    <mergeCell ref="P7:P9"/>
    <mergeCell ref="Q7:Q9"/>
    <mergeCell ref="P4:P6"/>
    <mergeCell ref="Q4:Q6"/>
    <mergeCell ref="A7:A9"/>
    <mergeCell ref="B7:B9"/>
    <mergeCell ref="C7:C9"/>
    <mergeCell ref="D7:D9"/>
    <mergeCell ref="E7:E9"/>
    <mergeCell ref="F7:F9"/>
    <mergeCell ref="G7:G9"/>
    <mergeCell ref="K7:K9"/>
    <mergeCell ref="G4:G6"/>
    <mergeCell ref="K4:K6"/>
    <mergeCell ref="L4:L6"/>
    <mergeCell ref="M4:M6"/>
    <mergeCell ref="N4:N6"/>
    <mergeCell ref="O4:O6"/>
    <mergeCell ref="A4:A6"/>
    <mergeCell ref="B4:B6"/>
    <mergeCell ref="C4:C6"/>
    <mergeCell ref="D4:D6"/>
    <mergeCell ref="E4:E6"/>
    <mergeCell ref="F4:F6"/>
    <mergeCell ref="A1:Q1"/>
    <mergeCell ref="A2:C2"/>
    <mergeCell ref="D2:E2"/>
    <mergeCell ref="F2:J2"/>
    <mergeCell ref="K2:M2"/>
    <mergeCell ref="N2:N3"/>
    <mergeCell ref="O2:O3"/>
    <mergeCell ref="P2:P3"/>
    <mergeCell ref="Q2:Q3"/>
    <mergeCell ref="H3:I3"/>
  </mergeCells>
  <pageMargins left="0.31496062992125984" right="0.31496062992125984" top="0.55118110236220474" bottom="0.35433070866141736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topLeftCell="A61" workbookViewId="0">
      <selection activeCell="D74" sqref="D74"/>
    </sheetView>
  </sheetViews>
  <sheetFormatPr defaultRowHeight="15" x14ac:dyDescent="0.25"/>
  <cols>
    <col min="1" max="1" width="5.7109375" style="2" customWidth="1"/>
    <col min="2" max="2" width="7" style="2" customWidth="1"/>
    <col min="3" max="3" width="13.85546875" style="1" customWidth="1"/>
    <col min="4" max="4" width="10" style="1" customWidth="1"/>
    <col min="5" max="5" width="13.42578125" style="1" customWidth="1"/>
    <col min="6" max="6" width="11.28515625" style="1" customWidth="1"/>
    <col min="7" max="7" width="15.42578125" style="1" customWidth="1"/>
    <col min="8" max="8" width="8.140625" style="1" customWidth="1"/>
    <col min="9" max="9" width="11.140625" style="1" customWidth="1"/>
    <col min="10" max="10" width="11" style="1" customWidth="1"/>
    <col min="11" max="11" width="9.5703125" style="1" customWidth="1"/>
    <col min="12" max="12" width="13.7109375" style="1" customWidth="1"/>
    <col min="13" max="13" width="8.7109375" style="1" customWidth="1"/>
    <col min="14" max="14" width="12.42578125" style="1" bestFit="1" customWidth="1"/>
    <col min="15" max="15" width="12.5703125" style="1" customWidth="1"/>
    <col min="16" max="16" width="6.42578125" style="1" customWidth="1"/>
    <col min="17" max="17" width="7.5703125" style="1" customWidth="1"/>
    <col min="18" max="16384" width="9.140625" style="1"/>
  </cols>
  <sheetData>
    <row r="1" spans="1:19" ht="39.75" customHeight="1" x14ac:dyDescent="0.25">
      <c r="A1" s="535" t="s">
        <v>96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7"/>
    </row>
    <row r="2" spans="1:19" ht="40.5" customHeight="1" x14ac:dyDescent="0.25">
      <c r="A2" s="342"/>
      <c r="B2" s="219"/>
      <c r="C2" s="220"/>
      <c r="D2" s="217" t="s">
        <v>18</v>
      </c>
      <c r="E2" s="217"/>
      <c r="F2" s="217" t="s">
        <v>13</v>
      </c>
      <c r="G2" s="217"/>
      <c r="H2" s="217"/>
      <c r="I2" s="217"/>
      <c r="J2" s="217"/>
      <c r="K2" s="217" t="s">
        <v>77</v>
      </c>
      <c r="L2" s="217"/>
      <c r="M2" s="217"/>
      <c r="N2" s="538" t="s">
        <v>66</v>
      </c>
      <c r="O2" s="538" t="s">
        <v>57</v>
      </c>
      <c r="P2" s="538" t="s">
        <v>44</v>
      </c>
      <c r="Q2" s="540" t="s">
        <v>45</v>
      </c>
    </row>
    <row r="3" spans="1:19" s="3" customFormat="1" ht="134.25" customHeight="1" x14ac:dyDescent="0.25">
      <c r="A3" s="107" t="s">
        <v>1</v>
      </c>
      <c r="B3" s="152" t="s">
        <v>0</v>
      </c>
      <c r="C3" s="152" t="s">
        <v>102</v>
      </c>
      <c r="D3" s="152" t="s">
        <v>36</v>
      </c>
      <c r="E3" s="136" t="s">
        <v>97</v>
      </c>
      <c r="F3" s="152" t="s">
        <v>17</v>
      </c>
      <c r="G3" s="152" t="s">
        <v>83</v>
      </c>
      <c r="H3" s="198" t="s">
        <v>98</v>
      </c>
      <c r="I3" s="198"/>
      <c r="J3" s="152" t="s">
        <v>2</v>
      </c>
      <c r="K3" s="152" t="s">
        <v>15</v>
      </c>
      <c r="L3" s="152" t="s">
        <v>3</v>
      </c>
      <c r="M3" s="152" t="s">
        <v>4</v>
      </c>
      <c r="N3" s="539"/>
      <c r="O3" s="539"/>
      <c r="P3" s="539"/>
      <c r="Q3" s="541"/>
      <c r="S3" s="3" t="s">
        <v>67</v>
      </c>
    </row>
    <row r="4" spans="1:19" ht="18" customHeight="1" x14ac:dyDescent="0.25">
      <c r="A4" s="333">
        <v>1</v>
      </c>
      <c r="B4" s="161" t="s">
        <v>5</v>
      </c>
      <c r="C4" s="162">
        <v>228150000</v>
      </c>
      <c r="D4" s="163">
        <v>2</v>
      </c>
      <c r="E4" s="164">
        <f>+D4*C4</f>
        <v>456300000</v>
      </c>
      <c r="F4" s="163" t="s">
        <v>14</v>
      </c>
      <c r="G4" s="230" t="s">
        <v>14</v>
      </c>
      <c r="H4" s="12" t="s">
        <v>20</v>
      </c>
      <c r="I4" s="13">
        <v>4650</v>
      </c>
      <c r="J4" s="14" t="s">
        <v>14</v>
      </c>
      <c r="K4" s="162">
        <v>3800</v>
      </c>
      <c r="L4" s="162">
        <v>9750</v>
      </c>
      <c r="M4" s="162">
        <v>39000</v>
      </c>
      <c r="N4" s="376">
        <f>E4*0.15</f>
        <v>68445000</v>
      </c>
      <c r="O4" s="376">
        <f>E4*0.05</f>
        <v>22815000</v>
      </c>
      <c r="P4" s="542">
        <v>50</v>
      </c>
      <c r="Q4" s="545">
        <v>8</v>
      </c>
    </row>
    <row r="5" spans="1:19" ht="18" customHeight="1" x14ac:dyDescent="0.25">
      <c r="A5" s="333"/>
      <c r="B5" s="161"/>
      <c r="C5" s="162"/>
      <c r="D5" s="163"/>
      <c r="E5" s="164"/>
      <c r="F5" s="163"/>
      <c r="G5" s="230"/>
      <c r="H5" s="12" t="s">
        <v>22</v>
      </c>
      <c r="I5" s="15">
        <v>4950</v>
      </c>
      <c r="J5" s="16" t="s">
        <v>14</v>
      </c>
      <c r="K5" s="162"/>
      <c r="L5" s="162"/>
      <c r="M5" s="162"/>
      <c r="N5" s="377"/>
      <c r="O5" s="377"/>
      <c r="P5" s="543"/>
      <c r="Q5" s="546"/>
    </row>
    <row r="6" spans="1:19" ht="18" customHeight="1" x14ac:dyDescent="0.25">
      <c r="A6" s="333"/>
      <c r="B6" s="161"/>
      <c r="C6" s="162"/>
      <c r="D6" s="163"/>
      <c r="E6" s="164"/>
      <c r="F6" s="163"/>
      <c r="G6" s="230"/>
      <c r="H6" s="12" t="s">
        <v>21</v>
      </c>
      <c r="I6" s="17">
        <v>7700</v>
      </c>
      <c r="J6" s="18" t="s">
        <v>14</v>
      </c>
      <c r="K6" s="162"/>
      <c r="L6" s="162"/>
      <c r="M6" s="162"/>
      <c r="N6" s="378"/>
      <c r="O6" s="378"/>
      <c r="P6" s="544"/>
      <c r="Q6" s="547"/>
    </row>
    <row r="7" spans="1:19" ht="18" customHeight="1" x14ac:dyDescent="0.25">
      <c r="A7" s="343">
        <f>+A4+1</f>
        <v>2</v>
      </c>
      <c r="B7" s="183" t="s">
        <v>6</v>
      </c>
      <c r="C7" s="184">
        <v>228150000</v>
      </c>
      <c r="D7" s="185">
        <v>1.4</v>
      </c>
      <c r="E7" s="186">
        <f>+D7*C7</f>
        <v>319410000</v>
      </c>
      <c r="F7" s="222">
        <v>1</v>
      </c>
      <c r="G7" s="186">
        <f>+F7*E7</f>
        <v>319410000</v>
      </c>
      <c r="H7" s="35" t="s">
        <v>20</v>
      </c>
      <c r="I7" s="13">
        <v>4650</v>
      </c>
      <c r="J7" s="37">
        <f>+G7/I7</f>
        <v>68690.322580645166</v>
      </c>
      <c r="K7" s="184">
        <v>3800</v>
      </c>
      <c r="L7" s="184">
        <v>7500</v>
      </c>
      <c r="M7" s="184">
        <v>29500</v>
      </c>
      <c r="N7" s="405">
        <f>E7*0.15</f>
        <v>47911500</v>
      </c>
      <c r="O7" s="405">
        <f>E7*0.05</f>
        <v>15970500</v>
      </c>
      <c r="P7" s="525">
        <v>24</v>
      </c>
      <c r="Q7" s="522">
        <v>6</v>
      </c>
    </row>
    <row r="8" spans="1:19" ht="18" customHeight="1" x14ac:dyDescent="0.25">
      <c r="A8" s="343"/>
      <c r="B8" s="183"/>
      <c r="C8" s="184"/>
      <c r="D8" s="185"/>
      <c r="E8" s="186"/>
      <c r="F8" s="222"/>
      <c r="G8" s="229"/>
      <c r="H8" s="35" t="s">
        <v>22</v>
      </c>
      <c r="I8" s="15">
        <v>4950</v>
      </c>
      <c r="J8" s="39">
        <f>+G7/I8</f>
        <v>64527.272727272728</v>
      </c>
      <c r="K8" s="184"/>
      <c r="L8" s="184"/>
      <c r="M8" s="184"/>
      <c r="N8" s="406"/>
      <c r="O8" s="406"/>
      <c r="P8" s="526"/>
      <c r="Q8" s="523"/>
    </row>
    <row r="9" spans="1:19" ht="20.25" customHeight="1" x14ac:dyDescent="0.25">
      <c r="A9" s="343"/>
      <c r="B9" s="183"/>
      <c r="C9" s="184"/>
      <c r="D9" s="185"/>
      <c r="E9" s="186"/>
      <c r="F9" s="222"/>
      <c r="G9" s="229"/>
      <c r="H9" s="35" t="s">
        <v>21</v>
      </c>
      <c r="I9" s="17">
        <v>7700</v>
      </c>
      <c r="J9" s="41">
        <f>+G7/I9</f>
        <v>41481.818181818184</v>
      </c>
      <c r="K9" s="184"/>
      <c r="L9" s="184"/>
      <c r="M9" s="184"/>
      <c r="N9" s="407"/>
      <c r="O9" s="407"/>
      <c r="P9" s="527"/>
      <c r="Q9" s="524"/>
    </row>
    <row r="10" spans="1:19" ht="20.25" customHeight="1" x14ac:dyDescent="0.25">
      <c r="A10" s="363">
        <v>3</v>
      </c>
      <c r="B10" s="171" t="s">
        <v>24</v>
      </c>
      <c r="C10" s="167">
        <v>228150000</v>
      </c>
      <c r="D10" s="174">
        <v>1.2</v>
      </c>
      <c r="E10" s="165">
        <f t="shared" ref="E10" si="0">+D10*C10</f>
        <v>273780000</v>
      </c>
      <c r="F10" s="231">
        <v>1</v>
      </c>
      <c r="G10" s="165">
        <f>+F10*E10</f>
        <v>273780000</v>
      </c>
      <c r="H10" s="5" t="s">
        <v>20</v>
      </c>
      <c r="I10" s="13">
        <v>4650</v>
      </c>
      <c r="J10" s="7">
        <f>+G10/I10</f>
        <v>58877.419354838712</v>
      </c>
      <c r="K10" s="167">
        <v>3800</v>
      </c>
      <c r="L10" s="167">
        <v>6600</v>
      </c>
      <c r="M10" s="167">
        <v>26250</v>
      </c>
      <c r="N10" s="385">
        <f>E10*0.15</f>
        <v>41067000</v>
      </c>
      <c r="O10" s="385">
        <f t="shared" ref="O10" si="1">E10*0.05</f>
        <v>13689000</v>
      </c>
      <c r="P10" s="168">
        <v>18</v>
      </c>
      <c r="Q10" s="528">
        <v>4</v>
      </c>
    </row>
    <row r="11" spans="1:19" ht="20.25" customHeight="1" x14ac:dyDescent="0.25">
      <c r="A11" s="364"/>
      <c r="B11" s="172"/>
      <c r="C11" s="167"/>
      <c r="D11" s="175"/>
      <c r="E11" s="165"/>
      <c r="F11" s="231"/>
      <c r="G11" s="166"/>
      <c r="H11" s="5" t="s">
        <v>22</v>
      </c>
      <c r="I11" s="15">
        <v>4950</v>
      </c>
      <c r="J11" s="9">
        <f>+G10/I11</f>
        <v>55309.090909090912</v>
      </c>
      <c r="K11" s="167"/>
      <c r="L11" s="167"/>
      <c r="M11" s="167"/>
      <c r="N11" s="386"/>
      <c r="O11" s="386"/>
      <c r="P11" s="169"/>
      <c r="Q11" s="529"/>
    </row>
    <row r="12" spans="1:19" ht="20.25" customHeight="1" x14ac:dyDescent="0.25">
      <c r="A12" s="365"/>
      <c r="B12" s="173"/>
      <c r="C12" s="167"/>
      <c r="D12" s="176"/>
      <c r="E12" s="165"/>
      <c r="F12" s="231"/>
      <c r="G12" s="166"/>
      <c r="H12" s="5" t="s">
        <v>21</v>
      </c>
      <c r="I12" s="17">
        <v>7700</v>
      </c>
      <c r="J12" s="11">
        <f>+G10/I12</f>
        <v>35555.844155844155</v>
      </c>
      <c r="K12" s="167"/>
      <c r="L12" s="167"/>
      <c r="M12" s="167"/>
      <c r="N12" s="387"/>
      <c r="O12" s="387"/>
      <c r="P12" s="170"/>
      <c r="Q12" s="530"/>
    </row>
    <row r="13" spans="1:19" ht="18" customHeight="1" x14ac:dyDescent="0.25">
      <c r="A13" s="361">
        <v>4</v>
      </c>
      <c r="B13" s="178" t="s">
        <v>7</v>
      </c>
      <c r="C13" s="179">
        <v>228150000</v>
      </c>
      <c r="D13" s="180">
        <v>1</v>
      </c>
      <c r="E13" s="181">
        <f t="shared" ref="E13" si="2">+D13*C13</f>
        <v>228150000</v>
      </c>
      <c r="F13" s="180">
        <v>1</v>
      </c>
      <c r="G13" s="181">
        <f>+F13*E13</f>
        <v>228150000</v>
      </c>
      <c r="H13" s="21" t="s">
        <v>20</v>
      </c>
      <c r="I13" s="13">
        <v>4650</v>
      </c>
      <c r="J13" s="23">
        <f>+G13/I13</f>
        <v>49064.516129032258</v>
      </c>
      <c r="K13" s="179">
        <v>3800</v>
      </c>
      <c r="L13" s="179">
        <v>5700</v>
      </c>
      <c r="M13" s="179">
        <v>22000</v>
      </c>
      <c r="N13" s="417">
        <f>E13*0.15</f>
        <v>34222500</v>
      </c>
      <c r="O13" s="417">
        <f t="shared" ref="O13" si="3">E13*0.05</f>
        <v>11407500</v>
      </c>
      <c r="P13" s="414">
        <v>12</v>
      </c>
      <c r="Q13" s="411">
        <v>3</v>
      </c>
    </row>
    <row r="14" spans="1:19" ht="18" customHeight="1" x14ac:dyDescent="0.25">
      <c r="A14" s="361"/>
      <c r="B14" s="178"/>
      <c r="C14" s="179"/>
      <c r="D14" s="180"/>
      <c r="E14" s="181"/>
      <c r="F14" s="180"/>
      <c r="G14" s="181"/>
      <c r="H14" s="21" t="s">
        <v>22</v>
      </c>
      <c r="I14" s="15">
        <v>4950</v>
      </c>
      <c r="J14" s="25">
        <f>+G13/I14</f>
        <v>46090.909090909088</v>
      </c>
      <c r="K14" s="179"/>
      <c r="L14" s="179"/>
      <c r="M14" s="179"/>
      <c r="N14" s="418"/>
      <c r="O14" s="418"/>
      <c r="P14" s="415"/>
      <c r="Q14" s="412"/>
    </row>
    <row r="15" spans="1:19" ht="14.25" customHeight="1" x14ac:dyDescent="0.25">
      <c r="A15" s="361"/>
      <c r="B15" s="178"/>
      <c r="C15" s="179"/>
      <c r="D15" s="180"/>
      <c r="E15" s="181"/>
      <c r="F15" s="180"/>
      <c r="G15" s="181"/>
      <c r="H15" s="21" t="s">
        <v>21</v>
      </c>
      <c r="I15" s="17">
        <v>7700</v>
      </c>
      <c r="J15" s="27">
        <f>+G13/I15</f>
        <v>29629.870129870131</v>
      </c>
      <c r="K15" s="179"/>
      <c r="L15" s="179"/>
      <c r="M15" s="179"/>
      <c r="N15" s="419"/>
      <c r="O15" s="419"/>
      <c r="P15" s="416"/>
      <c r="Q15" s="413"/>
    </row>
    <row r="16" spans="1:19" ht="18" customHeight="1" x14ac:dyDescent="0.25">
      <c r="A16" s="362">
        <v>5</v>
      </c>
      <c r="B16" s="243" t="s">
        <v>25</v>
      </c>
      <c r="C16" s="234">
        <v>228150000</v>
      </c>
      <c r="D16" s="232">
        <v>0.83333333333329995</v>
      </c>
      <c r="E16" s="233">
        <f t="shared" ref="E16" si="4">+D16*C16</f>
        <v>190124999.99999237</v>
      </c>
      <c r="F16" s="232">
        <v>1</v>
      </c>
      <c r="G16" s="233">
        <f>+F16*E16</f>
        <v>190124999.99999237</v>
      </c>
      <c r="H16" s="28" t="s">
        <v>20</v>
      </c>
      <c r="I16" s="13">
        <v>4650</v>
      </c>
      <c r="J16" s="30">
        <f>+G16/I16</f>
        <v>40887.096774191908</v>
      </c>
      <c r="K16" s="234">
        <v>3800</v>
      </c>
      <c r="L16" s="234">
        <v>4900</v>
      </c>
      <c r="M16" s="234">
        <v>19600</v>
      </c>
      <c r="N16" s="408">
        <f>E16*0.15</f>
        <v>28518749.999998856</v>
      </c>
      <c r="O16" s="408">
        <f t="shared" ref="O16" si="5">E16*0.05</f>
        <v>9506249.9999996182</v>
      </c>
      <c r="P16" s="516">
        <v>10</v>
      </c>
      <c r="Q16" s="519">
        <v>3</v>
      </c>
    </row>
    <row r="17" spans="1:25" ht="18" customHeight="1" x14ac:dyDescent="0.25">
      <c r="A17" s="362"/>
      <c r="B17" s="243"/>
      <c r="C17" s="234"/>
      <c r="D17" s="232"/>
      <c r="E17" s="233"/>
      <c r="F17" s="232"/>
      <c r="G17" s="233"/>
      <c r="H17" s="28" t="s">
        <v>22</v>
      </c>
      <c r="I17" s="15">
        <v>4950</v>
      </c>
      <c r="J17" s="32">
        <f>+G16/I17</f>
        <v>38409.090909089369</v>
      </c>
      <c r="K17" s="234"/>
      <c r="L17" s="234"/>
      <c r="M17" s="234"/>
      <c r="N17" s="409"/>
      <c r="O17" s="409"/>
      <c r="P17" s="517"/>
      <c r="Q17" s="520"/>
    </row>
    <row r="18" spans="1:25" ht="18" customHeight="1" x14ac:dyDescent="0.25">
      <c r="A18" s="362"/>
      <c r="B18" s="243"/>
      <c r="C18" s="234"/>
      <c r="D18" s="232"/>
      <c r="E18" s="233"/>
      <c r="F18" s="232"/>
      <c r="G18" s="233"/>
      <c r="H18" s="28" t="s">
        <v>21</v>
      </c>
      <c r="I18" s="17">
        <v>7700</v>
      </c>
      <c r="J18" s="34">
        <f>+G16/I18</f>
        <v>24691.558441557452</v>
      </c>
      <c r="K18" s="234"/>
      <c r="L18" s="234"/>
      <c r="M18" s="234"/>
      <c r="N18" s="410"/>
      <c r="O18" s="410"/>
      <c r="P18" s="518"/>
      <c r="Q18" s="521"/>
    </row>
    <row r="19" spans="1:25" ht="18" customHeight="1" x14ac:dyDescent="0.25">
      <c r="A19" s="359">
        <v>6</v>
      </c>
      <c r="B19" s="245" t="s">
        <v>8</v>
      </c>
      <c r="C19" s="360">
        <v>228150000</v>
      </c>
      <c r="D19" s="246">
        <v>0.66666666666666696</v>
      </c>
      <c r="E19" s="227">
        <f t="shared" ref="E19" si="6">+D19*C19</f>
        <v>152100000.00000006</v>
      </c>
      <c r="F19" s="223">
        <v>1</v>
      </c>
      <c r="G19" s="227">
        <f>+F19*E19</f>
        <v>152100000.00000006</v>
      </c>
      <c r="H19" s="42" t="s">
        <v>20</v>
      </c>
      <c r="I19" s="13">
        <v>4650</v>
      </c>
      <c r="J19" s="44">
        <f>+G19/I19</f>
        <v>32709.677419354852</v>
      </c>
      <c r="K19" s="215">
        <v>3800</v>
      </c>
      <c r="L19" s="215">
        <v>4100</v>
      </c>
      <c r="M19" s="215">
        <v>16500</v>
      </c>
      <c r="N19" s="441">
        <f>E19*0.15</f>
        <v>22815000.000000007</v>
      </c>
      <c r="O19" s="441">
        <f t="shared" ref="O19" si="7">E19*0.05</f>
        <v>7605000.0000000037</v>
      </c>
      <c r="P19" s="438">
        <v>9</v>
      </c>
      <c r="Q19" s="435">
        <v>2</v>
      </c>
    </row>
    <row r="20" spans="1:25" ht="18" customHeight="1" x14ac:dyDescent="0.25">
      <c r="A20" s="359"/>
      <c r="B20" s="245"/>
      <c r="C20" s="360"/>
      <c r="D20" s="246"/>
      <c r="E20" s="227"/>
      <c r="F20" s="223"/>
      <c r="G20" s="228"/>
      <c r="H20" s="42" t="s">
        <v>22</v>
      </c>
      <c r="I20" s="15">
        <v>4950</v>
      </c>
      <c r="J20" s="46">
        <f>+G19/I20</f>
        <v>30727.272727272739</v>
      </c>
      <c r="K20" s="215"/>
      <c r="L20" s="215"/>
      <c r="M20" s="215"/>
      <c r="N20" s="442"/>
      <c r="O20" s="442"/>
      <c r="P20" s="439"/>
      <c r="Q20" s="436"/>
    </row>
    <row r="21" spans="1:25" ht="19.5" customHeight="1" x14ac:dyDescent="0.25">
      <c r="A21" s="359"/>
      <c r="B21" s="245"/>
      <c r="C21" s="360"/>
      <c r="D21" s="246"/>
      <c r="E21" s="227"/>
      <c r="F21" s="223"/>
      <c r="G21" s="228"/>
      <c r="H21" s="42" t="s">
        <v>21</v>
      </c>
      <c r="I21" s="17">
        <v>7700</v>
      </c>
      <c r="J21" s="48">
        <f>+G19/I21</f>
        <v>19753.24675324676</v>
      </c>
      <c r="K21" s="215"/>
      <c r="L21" s="215"/>
      <c r="M21" s="215"/>
      <c r="N21" s="443"/>
      <c r="O21" s="443"/>
      <c r="P21" s="440"/>
      <c r="Q21" s="437"/>
    </row>
    <row r="22" spans="1:25" ht="18" customHeight="1" x14ac:dyDescent="0.25">
      <c r="A22" s="357">
        <v>7</v>
      </c>
      <c r="B22" s="236" t="s">
        <v>26</v>
      </c>
      <c r="C22" s="358">
        <v>228150000</v>
      </c>
      <c r="D22" s="238">
        <v>0.5</v>
      </c>
      <c r="E22" s="239">
        <f t="shared" ref="E22" si="8">+D22*C22</f>
        <v>114075000</v>
      </c>
      <c r="F22" s="240">
        <v>1</v>
      </c>
      <c r="G22" s="239">
        <f>+F22*E22</f>
        <v>114075000</v>
      </c>
      <c r="H22" s="56" t="s">
        <v>20</v>
      </c>
      <c r="I22" s="13">
        <v>4650</v>
      </c>
      <c r="J22" s="58">
        <f>+G22/I22</f>
        <v>24532.258064516129</v>
      </c>
      <c r="K22" s="237">
        <v>3800</v>
      </c>
      <c r="L22" s="237">
        <v>3500</v>
      </c>
      <c r="M22" s="237">
        <v>14000</v>
      </c>
      <c r="N22" s="388">
        <f>E22*0.15</f>
        <v>17111250</v>
      </c>
      <c r="O22" s="388">
        <f t="shared" ref="O22" si="9">E22*0.05</f>
        <v>5703750</v>
      </c>
      <c r="P22" s="507">
        <v>8</v>
      </c>
      <c r="Q22" s="510">
        <v>2</v>
      </c>
    </row>
    <row r="23" spans="1:25" ht="18" customHeight="1" x14ac:dyDescent="0.25">
      <c r="A23" s="357"/>
      <c r="B23" s="236"/>
      <c r="C23" s="358"/>
      <c r="D23" s="238"/>
      <c r="E23" s="239"/>
      <c r="F23" s="240"/>
      <c r="G23" s="241"/>
      <c r="H23" s="56" t="s">
        <v>22</v>
      </c>
      <c r="I23" s="15">
        <v>4950</v>
      </c>
      <c r="J23" s="60">
        <f>+G22/I23</f>
        <v>23045.454545454544</v>
      </c>
      <c r="K23" s="237"/>
      <c r="L23" s="237"/>
      <c r="M23" s="237"/>
      <c r="N23" s="389"/>
      <c r="O23" s="389"/>
      <c r="P23" s="508"/>
      <c r="Q23" s="511"/>
    </row>
    <row r="24" spans="1:25" ht="18" customHeight="1" x14ac:dyDescent="0.25">
      <c r="A24" s="357"/>
      <c r="B24" s="236"/>
      <c r="C24" s="358"/>
      <c r="D24" s="238"/>
      <c r="E24" s="239"/>
      <c r="F24" s="240"/>
      <c r="G24" s="241"/>
      <c r="H24" s="56" t="s">
        <v>21</v>
      </c>
      <c r="I24" s="17">
        <v>7700</v>
      </c>
      <c r="J24" s="62">
        <f>+G22/I24</f>
        <v>14814.935064935065</v>
      </c>
      <c r="K24" s="237"/>
      <c r="L24" s="237"/>
      <c r="M24" s="237"/>
      <c r="N24" s="390"/>
      <c r="O24" s="390"/>
      <c r="P24" s="509"/>
      <c r="Q24" s="512"/>
    </row>
    <row r="25" spans="1:25" ht="18" customHeight="1" x14ac:dyDescent="0.25">
      <c r="A25" s="356">
        <v>8</v>
      </c>
      <c r="B25" s="188" t="s">
        <v>9</v>
      </c>
      <c r="C25" s="189">
        <v>228150000</v>
      </c>
      <c r="D25" s="190">
        <v>0.33333333333333331</v>
      </c>
      <c r="E25" s="191">
        <f t="shared" ref="E25" si="10">+D25*C25</f>
        <v>76050000</v>
      </c>
      <c r="F25" s="224">
        <v>1</v>
      </c>
      <c r="G25" s="191">
        <f>+F25*E25</f>
        <v>76050000</v>
      </c>
      <c r="H25" s="49" t="s">
        <v>20</v>
      </c>
      <c r="I25" s="13">
        <v>4650</v>
      </c>
      <c r="J25" s="51">
        <f t="shared" ref="J25" si="11">+G25/I25</f>
        <v>16354.838709677419</v>
      </c>
      <c r="K25" s="189">
        <v>3800</v>
      </c>
      <c r="L25" s="189">
        <v>2850</v>
      </c>
      <c r="M25" s="189">
        <v>11000</v>
      </c>
      <c r="N25" s="513">
        <f>E25*0.1</f>
        <v>7605000</v>
      </c>
      <c r="O25" s="513">
        <f t="shared" ref="O25" si="12">E25*0.05</f>
        <v>3802500</v>
      </c>
      <c r="P25" s="450">
        <v>6</v>
      </c>
      <c r="Q25" s="447">
        <v>2</v>
      </c>
      <c r="S25" s="116"/>
      <c r="T25" s="116"/>
      <c r="U25" s="116"/>
      <c r="V25" s="116"/>
      <c r="W25" s="116"/>
      <c r="X25" s="116"/>
      <c r="Y25" s="116"/>
    </row>
    <row r="26" spans="1:25" ht="18" customHeight="1" x14ac:dyDescent="0.25">
      <c r="A26" s="356"/>
      <c r="B26" s="188"/>
      <c r="C26" s="189"/>
      <c r="D26" s="190"/>
      <c r="E26" s="191"/>
      <c r="F26" s="224"/>
      <c r="G26" s="191"/>
      <c r="H26" s="49" t="s">
        <v>22</v>
      </c>
      <c r="I26" s="15">
        <v>4950</v>
      </c>
      <c r="J26" s="53">
        <f t="shared" ref="J26" si="13">+G25/I26</f>
        <v>15363.636363636364</v>
      </c>
      <c r="K26" s="189"/>
      <c r="L26" s="189"/>
      <c r="M26" s="189"/>
      <c r="N26" s="514"/>
      <c r="O26" s="514"/>
      <c r="P26" s="451"/>
      <c r="Q26" s="448"/>
      <c r="S26" s="116"/>
      <c r="T26" s="116"/>
      <c r="U26" s="116"/>
      <c r="V26" s="116"/>
      <c r="W26" s="116"/>
      <c r="X26" s="116"/>
      <c r="Y26" s="116"/>
    </row>
    <row r="27" spans="1:25" ht="18" customHeight="1" x14ac:dyDescent="0.25">
      <c r="A27" s="356"/>
      <c r="B27" s="188"/>
      <c r="C27" s="189"/>
      <c r="D27" s="190"/>
      <c r="E27" s="191"/>
      <c r="F27" s="224"/>
      <c r="G27" s="191"/>
      <c r="H27" s="49" t="s">
        <v>21</v>
      </c>
      <c r="I27" s="17">
        <v>7700</v>
      </c>
      <c r="J27" s="55">
        <f t="shared" ref="J27" si="14">+G25/I27</f>
        <v>9876.6233766233763</v>
      </c>
      <c r="K27" s="189"/>
      <c r="L27" s="189"/>
      <c r="M27" s="189"/>
      <c r="N27" s="515"/>
      <c r="O27" s="515"/>
      <c r="P27" s="452"/>
      <c r="Q27" s="449"/>
      <c r="S27" s="116"/>
      <c r="T27" s="116"/>
      <c r="U27" s="116"/>
      <c r="V27" s="116"/>
      <c r="W27" s="116"/>
      <c r="X27" s="116"/>
      <c r="Y27" s="116"/>
    </row>
    <row r="28" spans="1:25" ht="18" customHeight="1" x14ac:dyDescent="0.25">
      <c r="A28" s="355">
        <v>9</v>
      </c>
      <c r="B28" s="193" t="s">
        <v>27</v>
      </c>
      <c r="C28" s="194">
        <v>228150000</v>
      </c>
      <c r="D28" s="195">
        <v>0.2</v>
      </c>
      <c r="E28" s="196">
        <f>+D28*C28</f>
        <v>45630000</v>
      </c>
      <c r="F28" s="500">
        <v>1.3333333332999999</v>
      </c>
      <c r="G28" s="497">
        <f>+E28*F28</f>
        <v>60839999.998478994</v>
      </c>
      <c r="H28" s="70" t="s">
        <v>20</v>
      </c>
      <c r="I28" s="13">
        <v>4650</v>
      </c>
      <c r="J28" s="72">
        <f>+G28/I28</f>
        <v>13083.870967414838</v>
      </c>
      <c r="K28" s="194">
        <v>3800</v>
      </c>
      <c r="L28" s="194">
        <v>2350</v>
      </c>
      <c r="M28" s="194">
        <v>9350</v>
      </c>
      <c r="N28" s="444">
        <f>E28*0.1</f>
        <v>4563000</v>
      </c>
      <c r="O28" s="444">
        <f t="shared" ref="O28" si="15">E28*0.05</f>
        <v>2281500</v>
      </c>
      <c r="P28" s="491">
        <v>5</v>
      </c>
      <c r="Q28" s="494">
        <v>2</v>
      </c>
      <c r="S28" s="116"/>
      <c r="T28" s="116"/>
      <c r="U28" s="116"/>
      <c r="V28" s="116"/>
      <c r="W28" s="116"/>
      <c r="X28" s="116"/>
      <c r="Y28" s="116"/>
    </row>
    <row r="29" spans="1:25" ht="18" customHeight="1" x14ac:dyDescent="0.25">
      <c r="A29" s="355"/>
      <c r="B29" s="193"/>
      <c r="C29" s="194"/>
      <c r="D29" s="195"/>
      <c r="E29" s="196"/>
      <c r="F29" s="500"/>
      <c r="G29" s="498"/>
      <c r="H29" s="70" t="s">
        <v>22</v>
      </c>
      <c r="I29" s="15">
        <v>4950</v>
      </c>
      <c r="J29" s="74">
        <f t="shared" ref="J29" si="16">+G28/I29</f>
        <v>12290.909090601817</v>
      </c>
      <c r="K29" s="194"/>
      <c r="L29" s="194"/>
      <c r="M29" s="194"/>
      <c r="N29" s="445"/>
      <c r="O29" s="445"/>
      <c r="P29" s="492"/>
      <c r="Q29" s="495"/>
      <c r="S29" s="116"/>
      <c r="T29" s="116"/>
      <c r="U29" s="116"/>
      <c r="V29" s="116"/>
      <c r="W29" s="116"/>
      <c r="X29" s="116"/>
      <c r="Y29" s="116"/>
    </row>
    <row r="30" spans="1:25" ht="18" customHeight="1" x14ac:dyDescent="0.25">
      <c r="A30" s="355"/>
      <c r="B30" s="193"/>
      <c r="C30" s="194"/>
      <c r="D30" s="195"/>
      <c r="E30" s="196"/>
      <c r="F30" s="500"/>
      <c r="G30" s="499"/>
      <c r="H30" s="70" t="s">
        <v>21</v>
      </c>
      <c r="I30" s="17">
        <v>7700</v>
      </c>
      <c r="J30" s="76">
        <f t="shared" ref="J30" si="17">+G28/I30</f>
        <v>7901.2987011011683</v>
      </c>
      <c r="K30" s="194"/>
      <c r="L30" s="194"/>
      <c r="M30" s="194"/>
      <c r="N30" s="446"/>
      <c r="O30" s="446"/>
      <c r="P30" s="493"/>
      <c r="Q30" s="496"/>
      <c r="S30" s="116"/>
      <c r="T30" s="116"/>
      <c r="U30" s="116"/>
      <c r="V30" s="116"/>
      <c r="W30" s="116"/>
      <c r="X30" s="116"/>
      <c r="Y30" s="116"/>
    </row>
    <row r="31" spans="1:25" ht="18" customHeight="1" x14ac:dyDescent="0.25">
      <c r="A31" s="335">
        <v>10</v>
      </c>
      <c r="B31" s="211" t="s">
        <v>10</v>
      </c>
      <c r="C31" s="212">
        <v>228150000</v>
      </c>
      <c r="D31" s="213">
        <v>0.1</v>
      </c>
      <c r="E31" s="214">
        <f t="shared" ref="E31" si="18">+D31*C31</f>
        <v>22815000</v>
      </c>
      <c r="F31" s="225">
        <v>2</v>
      </c>
      <c r="G31" s="214">
        <f>+F31*E31</f>
        <v>45630000</v>
      </c>
      <c r="H31" s="77" t="s">
        <v>20</v>
      </c>
      <c r="I31" s="13">
        <v>4650</v>
      </c>
      <c r="J31" s="79">
        <f t="shared" ref="J31" si="19">+G31/I31</f>
        <v>9812.9032258064508</v>
      </c>
      <c r="K31" s="212">
        <v>3800</v>
      </c>
      <c r="L31" s="212">
        <v>1850</v>
      </c>
      <c r="M31" s="212">
        <v>7500</v>
      </c>
      <c r="N31" s="420" t="s">
        <v>46</v>
      </c>
      <c r="O31" s="420">
        <f>E31*0.05</f>
        <v>1140750</v>
      </c>
      <c r="P31" s="504">
        <v>3</v>
      </c>
      <c r="Q31" s="501">
        <v>1</v>
      </c>
    </row>
    <row r="32" spans="1:25" ht="18" customHeight="1" x14ac:dyDescent="0.25">
      <c r="A32" s="335"/>
      <c r="B32" s="211"/>
      <c r="C32" s="212"/>
      <c r="D32" s="213"/>
      <c r="E32" s="214"/>
      <c r="F32" s="225"/>
      <c r="G32" s="258"/>
      <c r="H32" s="77" t="s">
        <v>22</v>
      </c>
      <c r="I32" s="15">
        <v>4950</v>
      </c>
      <c r="J32" s="81">
        <f t="shared" ref="J32" si="20">+G31/I32</f>
        <v>9218.181818181818</v>
      </c>
      <c r="K32" s="212"/>
      <c r="L32" s="212"/>
      <c r="M32" s="212"/>
      <c r="N32" s="421"/>
      <c r="O32" s="421"/>
      <c r="P32" s="505"/>
      <c r="Q32" s="502"/>
    </row>
    <row r="33" spans="1:17" ht="18" customHeight="1" x14ac:dyDescent="0.25">
      <c r="A33" s="335"/>
      <c r="B33" s="211"/>
      <c r="C33" s="212"/>
      <c r="D33" s="213"/>
      <c r="E33" s="214"/>
      <c r="F33" s="225"/>
      <c r="G33" s="258"/>
      <c r="H33" s="77" t="s">
        <v>21</v>
      </c>
      <c r="I33" s="17">
        <v>7700</v>
      </c>
      <c r="J33" s="83">
        <f t="shared" ref="J33" si="21">+G31/I33</f>
        <v>5925.9740259740256</v>
      </c>
      <c r="K33" s="212"/>
      <c r="L33" s="212"/>
      <c r="M33" s="212"/>
      <c r="N33" s="422"/>
      <c r="O33" s="422"/>
      <c r="P33" s="506"/>
      <c r="Q33" s="503"/>
    </row>
    <row r="34" spans="1:17" ht="18" customHeight="1" x14ac:dyDescent="0.25">
      <c r="A34" s="334">
        <v>11</v>
      </c>
      <c r="B34" s="252" t="s">
        <v>28</v>
      </c>
      <c r="C34" s="253">
        <v>228150000</v>
      </c>
      <c r="D34" s="254">
        <v>8.5000000000000006E-2</v>
      </c>
      <c r="E34" s="255">
        <f t="shared" ref="E34" si="22">+D34*C34</f>
        <v>19392750</v>
      </c>
      <c r="F34" s="256">
        <v>1.75</v>
      </c>
      <c r="G34" s="255">
        <f>+F34*E34</f>
        <v>33937312.5</v>
      </c>
      <c r="H34" s="84" t="s">
        <v>20</v>
      </c>
      <c r="I34" s="13">
        <v>4650</v>
      </c>
      <c r="J34" s="86">
        <f t="shared" ref="J34" si="23">+G34/I34</f>
        <v>7298.3467741935483</v>
      </c>
      <c r="K34" s="253">
        <v>3800</v>
      </c>
      <c r="L34" s="253">
        <v>1500</v>
      </c>
      <c r="M34" s="253">
        <v>6250</v>
      </c>
      <c r="N34" s="391" t="s">
        <v>46</v>
      </c>
      <c r="O34" s="391">
        <f t="shared" ref="O34" si="24">E34*0.05</f>
        <v>969637.5</v>
      </c>
      <c r="P34" s="485">
        <v>3</v>
      </c>
      <c r="Q34" s="488">
        <v>1</v>
      </c>
    </row>
    <row r="35" spans="1:17" ht="18" customHeight="1" x14ac:dyDescent="0.25">
      <c r="A35" s="334"/>
      <c r="B35" s="252"/>
      <c r="C35" s="253"/>
      <c r="D35" s="254"/>
      <c r="E35" s="255"/>
      <c r="F35" s="256"/>
      <c r="G35" s="257"/>
      <c r="H35" s="84" t="s">
        <v>22</v>
      </c>
      <c r="I35" s="15">
        <v>4950</v>
      </c>
      <c r="J35" s="88">
        <f t="shared" ref="J35" si="25">+G34/I35</f>
        <v>6856.022727272727</v>
      </c>
      <c r="K35" s="253"/>
      <c r="L35" s="253"/>
      <c r="M35" s="253"/>
      <c r="N35" s="392"/>
      <c r="O35" s="392"/>
      <c r="P35" s="486"/>
      <c r="Q35" s="489"/>
    </row>
    <row r="36" spans="1:17" ht="18" customHeight="1" x14ac:dyDescent="0.25">
      <c r="A36" s="334"/>
      <c r="B36" s="252"/>
      <c r="C36" s="253"/>
      <c r="D36" s="254"/>
      <c r="E36" s="255"/>
      <c r="F36" s="256"/>
      <c r="G36" s="257"/>
      <c r="H36" s="84" t="s">
        <v>21</v>
      </c>
      <c r="I36" s="17">
        <v>7700</v>
      </c>
      <c r="J36" s="90">
        <f t="shared" ref="J36" si="26">+G34/I36</f>
        <v>4407.443181818182</v>
      </c>
      <c r="K36" s="253"/>
      <c r="L36" s="253"/>
      <c r="M36" s="253"/>
      <c r="N36" s="393"/>
      <c r="O36" s="393"/>
      <c r="P36" s="487"/>
      <c r="Q36" s="490"/>
    </row>
    <row r="37" spans="1:17" ht="18" customHeight="1" x14ac:dyDescent="0.25">
      <c r="A37" s="354">
        <v>12</v>
      </c>
      <c r="B37" s="206" t="s">
        <v>11</v>
      </c>
      <c r="C37" s="207">
        <v>228150000</v>
      </c>
      <c r="D37" s="208">
        <v>7.0000000000000007E-2</v>
      </c>
      <c r="E37" s="209">
        <f t="shared" ref="E37" si="27">+D37*C37</f>
        <v>15970500.000000002</v>
      </c>
      <c r="F37" s="208">
        <v>1.5</v>
      </c>
      <c r="G37" s="209">
        <f>+E37*F37</f>
        <v>23955750.000000004</v>
      </c>
      <c r="H37" s="91" t="s">
        <v>20</v>
      </c>
      <c r="I37" s="13">
        <v>4650</v>
      </c>
      <c r="J37" s="93">
        <f t="shared" ref="J37" si="28">+G37/I37</f>
        <v>5151.7741935483882</v>
      </c>
      <c r="K37" s="207">
        <v>3800</v>
      </c>
      <c r="L37" s="207">
        <v>1250</v>
      </c>
      <c r="M37" s="207">
        <v>4900</v>
      </c>
      <c r="N37" s="432" t="s">
        <v>46</v>
      </c>
      <c r="O37" s="432">
        <f t="shared" ref="O37" si="29">E37*0.05</f>
        <v>798525.00000000012</v>
      </c>
      <c r="P37" s="429">
        <v>1</v>
      </c>
      <c r="Q37" s="426">
        <v>1</v>
      </c>
    </row>
    <row r="38" spans="1:17" ht="18" customHeight="1" x14ac:dyDescent="0.25">
      <c r="A38" s="354"/>
      <c r="B38" s="206"/>
      <c r="C38" s="207"/>
      <c r="D38" s="208"/>
      <c r="E38" s="209"/>
      <c r="F38" s="208"/>
      <c r="G38" s="209"/>
      <c r="H38" s="91" t="s">
        <v>22</v>
      </c>
      <c r="I38" s="15">
        <v>4950</v>
      </c>
      <c r="J38" s="95">
        <f t="shared" ref="J38" si="30">+G37/I38</f>
        <v>4839.545454545455</v>
      </c>
      <c r="K38" s="207"/>
      <c r="L38" s="207"/>
      <c r="M38" s="207"/>
      <c r="N38" s="433"/>
      <c r="O38" s="433"/>
      <c r="P38" s="430"/>
      <c r="Q38" s="427"/>
    </row>
    <row r="39" spans="1:17" ht="18" customHeight="1" x14ac:dyDescent="0.25">
      <c r="A39" s="354"/>
      <c r="B39" s="206"/>
      <c r="C39" s="207"/>
      <c r="D39" s="208"/>
      <c r="E39" s="209"/>
      <c r="F39" s="208"/>
      <c r="G39" s="209"/>
      <c r="H39" s="91" t="s">
        <v>21</v>
      </c>
      <c r="I39" s="17">
        <v>7700</v>
      </c>
      <c r="J39" s="97">
        <f t="shared" ref="J39" si="31">+G37/I39</f>
        <v>3111.136363636364</v>
      </c>
      <c r="K39" s="207"/>
      <c r="L39" s="207"/>
      <c r="M39" s="207"/>
      <c r="N39" s="434"/>
      <c r="O39" s="434"/>
      <c r="P39" s="431"/>
      <c r="Q39" s="428"/>
    </row>
    <row r="40" spans="1:17" ht="18" customHeight="1" x14ac:dyDescent="0.25">
      <c r="A40" s="353">
        <v>13</v>
      </c>
      <c r="B40" s="248" t="s">
        <v>29</v>
      </c>
      <c r="C40" s="216">
        <v>228150000</v>
      </c>
      <c r="D40" s="249">
        <v>0.05</v>
      </c>
      <c r="E40" s="250">
        <f>+D40*C40</f>
        <v>11407500</v>
      </c>
      <c r="F40" s="249">
        <v>1.5</v>
      </c>
      <c r="G40" s="250">
        <f>+E40*F40</f>
        <v>17111250</v>
      </c>
      <c r="H40" s="98" t="s">
        <v>20</v>
      </c>
      <c r="I40" s="13">
        <v>4650</v>
      </c>
      <c r="J40" s="100">
        <f>+G40/I40</f>
        <v>3679.8387096774195</v>
      </c>
      <c r="K40" s="216">
        <v>3800</v>
      </c>
      <c r="L40" s="216">
        <v>850</v>
      </c>
      <c r="M40" s="216">
        <v>3300</v>
      </c>
      <c r="N40" s="423" t="s">
        <v>46</v>
      </c>
      <c r="O40" s="423">
        <f>E40*0.05</f>
        <v>570375</v>
      </c>
      <c r="P40" s="453">
        <v>1</v>
      </c>
      <c r="Q40" s="456">
        <v>1</v>
      </c>
    </row>
    <row r="41" spans="1:17" ht="18" customHeight="1" x14ac:dyDescent="0.25">
      <c r="A41" s="353"/>
      <c r="B41" s="248"/>
      <c r="C41" s="216"/>
      <c r="D41" s="249"/>
      <c r="E41" s="250"/>
      <c r="F41" s="249"/>
      <c r="G41" s="250"/>
      <c r="H41" s="98" t="s">
        <v>22</v>
      </c>
      <c r="I41" s="15">
        <v>4950</v>
      </c>
      <c r="J41" s="102">
        <f t="shared" ref="J41" si="32">+G40/I41</f>
        <v>3456.818181818182</v>
      </c>
      <c r="K41" s="216"/>
      <c r="L41" s="216"/>
      <c r="M41" s="216"/>
      <c r="N41" s="424"/>
      <c r="O41" s="424"/>
      <c r="P41" s="454"/>
      <c r="Q41" s="457"/>
    </row>
    <row r="42" spans="1:17" ht="18" customHeight="1" x14ac:dyDescent="0.25">
      <c r="A42" s="353"/>
      <c r="B42" s="248"/>
      <c r="C42" s="216"/>
      <c r="D42" s="249"/>
      <c r="E42" s="250"/>
      <c r="F42" s="249"/>
      <c r="G42" s="250"/>
      <c r="H42" s="98" t="s">
        <v>21</v>
      </c>
      <c r="I42" s="17">
        <v>7700</v>
      </c>
      <c r="J42" s="104">
        <f t="shared" ref="J42" si="33">+G40/I42</f>
        <v>2222.2402597402597</v>
      </c>
      <c r="K42" s="216"/>
      <c r="L42" s="216"/>
      <c r="M42" s="216"/>
      <c r="N42" s="425"/>
      <c r="O42" s="425"/>
      <c r="P42" s="455"/>
      <c r="Q42" s="458"/>
    </row>
    <row r="43" spans="1:17" ht="18" customHeight="1" x14ac:dyDescent="0.25">
      <c r="A43" s="344">
        <v>14</v>
      </c>
      <c r="B43" s="200" t="s">
        <v>12</v>
      </c>
      <c r="C43" s="288">
        <v>228150000</v>
      </c>
      <c r="D43" s="202" t="s">
        <v>16</v>
      </c>
      <c r="E43" s="203" t="s">
        <v>16</v>
      </c>
      <c r="F43" s="226"/>
      <c r="G43" s="350">
        <v>9506250</v>
      </c>
      <c r="H43" s="63" t="s">
        <v>20</v>
      </c>
      <c r="I43" s="13">
        <v>4650</v>
      </c>
      <c r="J43" s="65">
        <f>+G43/I43</f>
        <v>2044.3548387096773</v>
      </c>
      <c r="K43" s="201">
        <v>3800</v>
      </c>
      <c r="L43" s="201">
        <v>450</v>
      </c>
      <c r="M43" s="201">
        <v>1700</v>
      </c>
      <c r="N43" s="464" t="s">
        <v>46</v>
      </c>
      <c r="O43" s="464" t="s">
        <v>46</v>
      </c>
      <c r="P43" s="462">
        <v>0</v>
      </c>
      <c r="Q43" s="460">
        <v>0</v>
      </c>
    </row>
    <row r="44" spans="1:17" ht="18" customHeight="1" x14ac:dyDescent="0.25">
      <c r="A44" s="344"/>
      <c r="B44" s="200"/>
      <c r="C44" s="288"/>
      <c r="D44" s="202"/>
      <c r="E44" s="203"/>
      <c r="F44" s="226"/>
      <c r="G44" s="351"/>
      <c r="H44" s="63" t="s">
        <v>22</v>
      </c>
      <c r="I44" s="15">
        <v>4950</v>
      </c>
      <c r="J44" s="67">
        <f t="shared" ref="J44" si="34">+G43/I44</f>
        <v>1920.4545454545455</v>
      </c>
      <c r="K44" s="201"/>
      <c r="L44" s="201"/>
      <c r="M44" s="201"/>
      <c r="N44" s="465"/>
      <c r="O44" s="465"/>
      <c r="P44" s="463"/>
      <c r="Q44" s="461"/>
    </row>
    <row r="45" spans="1:17" ht="18" customHeight="1" x14ac:dyDescent="0.25">
      <c r="A45" s="479"/>
      <c r="B45" s="480"/>
      <c r="C45" s="464"/>
      <c r="D45" s="481"/>
      <c r="E45" s="482"/>
      <c r="F45" s="483"/>
      <c r="G45" s="484"/>
      <c r="H45" s="123" t="s">
        <v>21</v>
      </c>
      <c r="I45" s="17">
        <v>7700</v>
      </c>
      <c r="J45" s="125">
        <f t="shared" ref="J45" si="35">+G43/I45</f>
        <v>1234.577922077922</v>
      </c>
      <c r="K45" s="404"/>
      <c r="L45" s="404"/>
      <c r="M45" s="404"/>
      <c r="N45" s="465"/>
      <c r="O45" s="465"/>
      <c r="P45" s="463"/>
      <c r="Q45" s="461"/>
    </row>
    <row r="46" spans="1:17" ht="9.75" customHeight="1" thickBot="1" x14ac:dyDescent="0.3">
      <c r="A46" s="126"/>
      <c r="B46" s="127"/>
      <c r="C46" s="128"/>
      <c r="D46" s="129"/>
      <c r="E46" s="130"/>
      <c r="F46" s="131"/>
      <c r="G46" s="132"/>
      <c r="H46" s="133"/>
      <c r="I46" s="134"/>
      <c r="J46" s="135"/>
      <c r="K46" s="128"/>
      <c r="L46" s="128"/>
      <c r="M46" s="128"/>
      <c r="N46" s="128"/>
      <c r="O46" s="128"/>
      <c r="P46" s="126"/>
      <c r="Q46" s="126"/>
    </row>
    <row r="47" spans="1:17" ht="18" customHeight="1" thickBot="1" x14ac:dyDescent="0.3">
      <c r="A47" s="466" t="s">
        <v>86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8"/>
    </row>
    <row r="48" spans="1:17" ht="18" customHeight="1" x14ac:dyDescent="0.25">
      <c r="A48" s="469" t="s">
        <v>78</v>
      </c>
      <c r="B48" s="470"/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3">
        <v>3800</v>
      </c>
      <c r="P48" s="473"/>
      <c r="Q48" s="474"/>
    </row>
    <row r="49" spans="1:19" ht="18" customHeight="1" x14ac:dyDescent="0.25">
      <c r="A49" s="471" t="s">
        <v>79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5">
        <v>1300</v>
      </c>
      <c r="P49" s="475"/>
      <c r="Q49" s="476"/>
    </row>
    <row r="50" spans="1:19" ht="18" customHeight="1" thickBot="1" x14ac:dyDescent="0.3">
      <c r="A50" s="368" t="s">
        <v>80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96">
        <v>3000</v>
      </c>
      <c r="P50" s="396"/>
      <c r="Q50" s="397"/>
    </row>
    <row r="51" spans="1:19" ht="18" customHeight="1" thickBot="1" x14ac:dyDescent="0.3">
      <c r="A51" s="531"/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3"/>
      <c r="O51" s="533"/>
      <c r="P51" s="533"/>
      <c r="Q51" s="534"/>
    </row>
    <row r="52" spans="1:19" ht="18" customHeight="1" thickBot="1" x14ac:dyDescent="0.3">
      <c r="A52" s="370" t="s">
        <v>76</v>
      </c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2"/>
      <c r="N52" s="548" t="s">
        <v>95</v>
      </c>
      <c r="O52" s="549"/>
      <c r="P52" s="549"/>
      <c r="Q52" s="550"/>
    </row>
    <row r="53" spans="1:19" ht="18.75" customHeight="1" thickBot="1" x14ac:dyDescent="0.3">
      <c r="A53" s="373"/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5"/>
      <c r="N53" s="139" t="s">
        <v>33</v>
      </c>
      <c r="O53" s="140" t="s">
        <v>91</v>
      </c>
      <c r="P53" s="140"/>
      <c r="Q53" s="141"/>
    </row>
    <row r="54" spans="1:19" ht="9.9499999999999993" customHeight="1" x14ac:dyDescent="0.25">
      <c r="A54" s="398" t="s">
        <v>69</v>
      </c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79">
        <v>3800</v>
      </c>
      <c r="M54" s="380"/>
      <c r="N54" s="20">
        <v>3450</v>
      </c>
      <c r="O54" s="551">
        <f>SUM(N54:N58)</f>
        <v>25350</v>
      </c>
      <c r="P54" s="551">
        <f>O54/5</f>
        <v>5070</v>
      </c>
      <c r="Q54" s="551"/>
    </row>
    <row r="55" spans="1:19" ht="9.9499999999999993" customHeight="1" x14ac:dyDescent="0.25">
      <c r="A55" s="400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381"/>
      <c r="M55" s="382"/>
      <c r="N55" s="20">
        <v>4650</v>
      </c>
      <c r="O55" s="262"/>
      <c r="P55" s="261"/>
      <c r="Q55" s="261"/>
    </row>
    <row r="56" spans="1:19" ht="9.9499999999999993" customHeight="1" x14ac:dyDescent="0.25">
      <c r="A56" s="402" t="s">
        <v>70</v>
      </c>
      <c r="B56" s="403"/>
      <c r="C56" s="403"/>
      <c r="D56" s="403"/>
      <c r="E56" s="403"/>
      <c r="F56" s="403"/>
      <c r="G56" s="403"/>
      <c r="H56" s="403"/>
      <c r="I56" s="403"/>
      <c r="J56" s="403"/>
      <c r="K56" s="403"/>
      <c r="L56" s="383">
        <v>1250</v>
      </c>
      <c r="M56" s="384"/>
      <c r="N56" s="20">
        <v>4950</v>
      </c>
      <c r="O56" s="262"/>
      <c r="P56" s="261"/>
      <c r="Q56" s="261"/>
    </row>
    <row r="57" spans="1:19" ht="9.9499999999999993" customHeight="1" x14ac:dyDescent="0.25">
      <c r="A57" s="402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383"/>
      <c r="M57" s="384"/>
      <c r="N57" s="20">
        <v>5900</v>
      </c>
      <c r="O57" s="262"/>
      <c r="P57" s="261"/>
      <c r="Q57" s="261"/>
    </row>
    <row r="58" spans="1:19" ht="9.9499999999999993" customHeight="1" thickBot="1" x14ac:dyDescent="0.3">
      <c r="A58" s="402" t="s">
        <v>71</v>
      </c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383">
        <v>1850</v>
      </c>
      <c r="M58" s="384"/>
      <c r="N58" s="20">
        <v>6400</v>
      </c>
      <c r="O58" s="552"/>
      <c r="P58" s="553"/>
      <c r="Q58" s="553"/>
    </row>
    <row r="59" spans="1:19" ht="9.9499999999999993" customHeight="1" x14ac:dyDescent="0.25">
      <c r="A59" s="402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383"/>
      <c r="M59" s="384"/>
      <c r="N59" s="144"/>
      <c r="O59" s="145"/>
      <c r="P59" s="145"/>
      <c r="Q59" s="146"/>
    </row>
    <row r="60" spans="1:19" ht="9.9499999999999993" customHeight="1" x14ac:dyDescent="0.25">
      <c r="A60" s="402" t="s">
        <v>72</v>
      </c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383">
        <v>2850</v>
      </c>
      <c r="M60" s="384"/>
      <c r="N60" s="147" t="s">
        <v>100</v>
      </c>
      <c r="O60" s="121"/>
      <c r="P60" s="121"/>
      <c r="Q60" s="148"/>
    </row>
    <row r="61" spans="1:19" ht="9.9499999999999993" customHeight="1" x14ac:dyDescent="0.25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383"/>
      <c r="M61" s="384"/>
      <c r="N61" s="147"/>
      <c r="O61" s="121"/>
      <c r="P61" s="121"/>
      <c r="Q61" s="148"/>
    </row>
    <row r="62" spans="1:19" ht="9.9499999999999993" customHeight="1" x14ac:dyDescent="0.25">
      <c r="A62" s="366" t="s">
        <v>73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94">
        <v>4900</v>
      </c>
      <c r="M62" s="395"/>
      <c r="N62" s="147" t="s">
        <v>101</v>
      </c>
      <c r="O62" s="121"/>
      <c r="P62" s="121"/>
      <c r="Q62" s="148"/>
      <c r="R62" s="153"/>
      <c r="S62" s="120"/>
    </row>
    <row r="63" spans="1:19" ht="9.9499999999999993" customHeight="1" thickBot="1" x14ac:dyDescent="0.3">
      <c r="A63" s="366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94"/>
      <c r="M63" s="395"/>
      <c r="N63" s="149"/>
      <c r="O63" s="150"/>
      <c r="P63" s="150"/>
      <c r="Q63" s="151"/>
      <c r="R63" s="153"/>
      <c r="S63" s="120"/>
    </row>
    <row r="64" spans="1:19" ht="9.9499999999999993" customHeight="1" x14ac:dyDescent="0.25">
      <c r="A64" s="366" t="s">
        <v>74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94">
        <v>7500</v>
      </c>
      <c r="M64" s="395"/>
      <c r="N64" s="563" t="s">
        <v>103</v>
      </c>
      <c r="O64" s="564"/>
      <c r="P64" s="564"/>
      <c r="Q64" s="565"/>
      <c r="R64" s="153"/>
      <c r="S64" s="120"/>
    </row>
    <row r="65" spans="1:19" ht="9.9499999999999993" customHeight="1" thickBot="1" x14ac:dyDescent="0.3">
      <c r="A65" s="366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94"/>
      <c r="M65" s="395"/>
      <c r="N65" s="560"/>
      <c r="O65" s="561"/>
      <c r="P65" s="561"/>
      <c r="Q65" s="562"/>
      <c r="R65" s="153"/>
      <c r="S65" s="120"/>
    </row>
    <row r="66" spans="1:19" ht="9.9499999999999993" customHeight="1" x14ac:dyDescent="0.25">
      <c r="A66" s="366" t="s">
        <v>75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94">
        <v>11000</v>
      </c>
      <c r="M66" s="395"/>
      <c r="N66" s="557" t="s">
        <v>104</v>
      </c>
      <c r="O66" s="558"/>
      <c r="P66" s="558"/>
      <c r="Q66" s="559"/>
    </row>
    <row r="67" spans="1:19" ht="9.9499999999999993" customHeight="1" thickBot="1" x14ac:dyDescent="0.3">
      <c r="A67" s="368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96"/>
      <c r="M67" s="397"/>
      <c r="N67" s="560"/>
      <c r="O67" s="561"/>
      <c r="P67" s="561"/>
      <c r="Q67" s="562"/>
    </row>
    <row r="68" spans="1:19" ht="18.75" customHeight="1" thickBot="1" x14ac:dyDescent="0.3">
      <c r="N68" s="554" t="s">
        <v>105</v>
      </c>
      <c r="O68" s="555"/>
      <c r="P68" s="555"/>
      <c r="Q68" s="556"/>
    </row>
    <row r="69" spans="1:19" ht="15.75" x14ac:dyDescent="0.25">
      <c r="C69" s="19" t="s">
        <v>63</v>
      </c>
      <c r="D69" s="19"/>
      <c r="E69" s="19"/>
      <c r="F69" s="19"/>
      <c r="G69" s="19"/>
      <c r="H69" s="19"/>
      <c r="I69" s="19"/>
      <c r="J69" s="19"/>
      <c r="K69" s="19"/>
      <c r="L69" s="19"/>
    </row>
    <row r="70" spans="1:19" ht="15.75" x14ac:dyDescent="0.25">
      <c r="C70" s="19"/>
      <c r="D70" s="19" t="s">
        <v>62</v>
      </c>
      <c r="E70" s="19"/>
      <c r="F70" s="19"/>
      <c r="G70" s="19"/>
      <c r="H70" s="19"/>
      <c r="I70" s="19"/>
      <c r="J70" s="19"/>
      <c r="K70" s="19"/>
      <c r="L70" s="19"/>
    </row>
    <row r="71" spans="1:19" ht="15.75" x14ac:dyDescent="0.25">
      <c r="C71" s="19"/>
      <c r="D71" s="19" t="s">
        <v>56</v>
      </c>
      <c r="E71" s="19"/>
      <c r="F71" s="19"/>
      <c r="G71" s="19"/>
      <c r="H71" s="19"/>
      <c r="I71" s="19"/>
      <c r="J71" s="19"/>
      <c r="K71" s="19"/>
      <c r="L71" s="19"/>
    </row>
    <row r="72" spans="1:19" ht="5.25" customHeight="1" x14ac:dyDescent="0.25"/>
    <row r="73" spans="1:19" ht="15.75" thickBot="1" x14ac:dyDescent="0.3">
      <c r="C73" s="1" t="s">
        <v>33</v>
      </c>
      <c r="D73" s="1" t="s">
        <v>34</v>
      </c>
      <c r="I73" s="1" t="s">
        <v>35</v>
      </c>
    </row>
    <row r="74" spans="1:19" ht="15" customHeight="1" x14ac:dyDescent="0.25">
      <c r="D74" s="20">
        <v>3450</v>
      </c>
      <c r="E74" s="261">
        <f>SUM(D74:D78)</f>
        <v>25350</v>
      </c>
      <c r="F74" s="261">
        <f>E74/5</f>
        <v>5070</v>
      </c>
      <c r="G74" s="259">
        <f>F74*45000</f>
        <v>228150000</v>
      </c>
      <c r="I74" s="20">
        <v>3459</v>
      </c>
      <c r="J74" s="477">
        <f>SUM(I74:I78)</f>
        <v>25359</v>
      </c>
      <c r="K74" s="261">
        <f>J74/5</f>
        <v>5071.8</v>
      </c>
      <c r="L74" s="259">
        <f>K74*250</f>
        <v>1267950</v>
      </c>
      <c r="N74" s="293" t="s">
        <v>58</v>
      </c>
      <c r="O74" s="294"/>
      <c r="P74" s="295"/>
      <c r="Q74" s="114"/>
    </row>
    <row r="75" spans="1:19" x14ac:dyDescent="0.25">
      <c r="D75" s="20">
        <v>4650</v>
      </c>
      <c r="E75" s="262"/>
      <c r="F75" s="262"/>
      <c r="G75" s="260"/>
      <c r="I75" s="20">
        <v>4650</v>
      </c>
      <c r="J75" s="478"/>
      <c r="K75" s="262"/>
      <c r="L75" s="260"/>
      <c r="N75" s="296"/>
      <c r="O75" s="297"/>
      <c r="P75" s="298"/>
      <c r="Q75" s="114"/>
    </row>
    <row r="76" spans="1:19" x14ac:dyDescent="0.25">
      <c r="D76" s="20">
        <v>4950</v>
      </c>
      <c r="E76" s="262"/>
      <c r="F76" s="262"/>
      <c r="G76" s="260"/>
      <c r="I76" s="20">
        <v>4950</v>
      </c>
      <c r="J76" s="478"/>
      <c r="K76" s="262"/>
      <c r="L76" s="260"/>
      <c r="N76" s="296"/>
      <c r="O76" s="297"/>
      <c r="P76" s="298"/>
      <c r="Q76" s="114"/>
    </row>
    <row r="77" spans="1:19" x14ac:dyDescent="0.25">
      <c r="D77" s="20">
        <v>5900</v>
      </c>
      <c r="E77" s="262"/>
      <c r="F77" s="262"/>
      <c r="G77" s="260"/>
      <c r="I77" s="20">
        <v>5900</v>
      </c>
      <c r="J77" s="478"/>
      <c r="K77" s="262"/>
      <c r="L77" s="260"/>
      <c r="N77" s="296"/>
      <c r="O77" s="297"/>
      <c r="P77" s="298"/>
      <c r="Q77" s="114"/>
    </row>
    <row r="78" spans="1:19" ht="15" customHeight="1" x14ac:dyDescent="0.25">
      <c r="D78" s="20">
        <v>6400</v>
      </c>
      <c r="E78" s="262"/>
      <c r="F78" s="262"/>
      <c r="G78" s="260"/>
      <c r="I78" s="20">
        <v>6400</v>
      </c>
      <c r="J78" s="478"/>
      <c r="K78" s="262"/>
      <c r="L78" s="260"/>
      <c r="N78" s="296" t="s">
        <v>59</v>
      </c>
      <c r="O78" s="297"/>
      <c r="P78" s="298"/>
      <c r="Q78" s="114"/>
    </row>
    <row r="79" spans="1:19" ht="6" customHeight="1" thickBot="1" x14ac:dyDescent="0.3">
      <c r="N79" s="296"/>
      <c r="O79" s="297"/>
      <c r="P79" s="298"/>
      <c r="Q79" s="114"/>
    </row>
    <row r="80" spans="1:19" ht="17.25" customHeight="1" thickBot="1" x14ac:dyDescent="0.3">
      <c r="C80" s="276" t="s">
        <v>47</v>
      </c>
      <c r="D80" s="277"/>
      <c r="E80" s="277"/>
      <c r="F80" s="277"/>
      <c r="G80" s="277"/>
      <c r="H80" s="277"/>
      <c r="I80" s="277"/>
      <c r="J80" s="277"/>
      <c r="K80" s="277"/>
      <c r="L80" s="278"/>
      <c r="N80" s="296"/>
      <c r="O80" s="297"/>
      <c r="P80" s="298"/>
      <c r="Q80" s="114"/>
    </row>
    <row r="81" spans="3:17" ht="15.75" x14ac:dyDescent="0.25">
      <c r="C81" s="263" t="s">
        <v>48</v>
      </c>
      <c r="D81" s="264"/>
      <c r="E81" s="264"/>
      <c r="F81" s="264"/>
      <c r="G81" s="264"/>
      <c r="H81" s="264"/>
      <c r="I81" s="264"/>
      <c r="J81" s="264"/>
      <c r="K81" s="264"/>
      <c r="L81" s="265"/>
      <c r="N81" s="296"/>
      <c r="O81" s="297"/>
      <c r="P81" s="298"/>
      <c r="Q81" s="114"/>
    </row>
    <row r="82" spans="3:17" ht="6" customHeight="1" x14ac:dyDescent="0.25">
      <c r="C82" s="111"/>
      <c r="D82" s="112"/>
      <c r="E82" s="112"/>
      <c r="F82" s="112"/>
      <c r="G82" s="112"/>
      <c r="H82" s="112"/>
      <c r="I82" s="112"/>
      <c r="J82" s="112"/>
      <c r="K82" s="112"/>
      <c r="L82" s="113"/>
      <c r="N82" s="296"/>
      <c r="O82" s="297"/>
      <c r="P82" s="298"/>
      <c r="Q82" s="114"/>
    </row>
    <row r="83" spans="3:17" ht="16.5" thickBot="1" x14ac:dyDescent="0.3">
      <c r="C83" s="279" t="s">
        <v>51</v>
      </c>
      <c r="D83" s="280"/>
      <c r="E83" s="280"/>
      <c r="F83" s="280"/>
      <c r="G83" s="280"/>
      <c r="H83" s="280"/>
      <c r="I83" s="280"/>
      <c r="J83" s="280"/>
      <c r="K83" s="280"/>
      <c r="L83" s="281"/>
      <c r="N83" s="296"/>
      <c r="O83" s="297"/>
      <c r="P83" s="298"/>
      <c r="Q83" s="114"/>
    </row>
    <row r="84" spans="3:17" ht="16.5" customHeight="1" thickBot="1" x14ac:dyDescent="0.3">
      <c r="C84" s="19"/>
      <c r="D84" s="19"/>
      <c r="E84" s="19"/>
      <c r="F84" s="19"/>
      <c r="G84" s="19"/>
      <c r="H84" s="19"/>
      <c r="I84" s="19"/>
      <c r="J84" s="19"/>
      <c r="K84" s="19"/>
      <c r="L84" s="19"/>
      <c r="N84" s="296" t="s">
        <v>99</v>
      </c>
      <c r="O84" s="297"/>
      <c r="P84" s="298"/>
      <c r="Q84" s="114"/>
    </row>
    <row r="85" spans="3:17" ht="15.75" x14ac:dyDescent="0.25">
      <c r="C85" s="282" t="s">
        <v>49</v>
      </c>
      <c r="D85" s="283"/>
      <c r="E85" s="283"/>
      <c r="F85" s="283"/>
      <c r="G85" s="283"/>
      <c r="H85" s="283"/>
      <c r="I85" s="283"/>
      <c r="J85" s="283"/>
      <c r="K85" s="283"/>
      <c r="L85" s="284"/>
      <c r="N85" s="296"/>
      <c r="O85" s="297"/>
      <c r="P85" s="298"/>
    </row>
    <row r="86" spans="3:17" ht="6" customHeight="1" x14ac:dyDescent="0.25">
      <c r="C86" s="285"/>
      <c r="D86" s="286"/>
      <c r="E86" s="286"/>
      <c r="F86" s="286"/>
      <c r="G86" s="286"/>
      <c r="H86" s="286"/>
      <c r="I86" s="286"/>
      <c r="J86" s="286"/>
      <c r="K86" s="286"/>
      <c r="L86" s="287"/>
      <c r="N86" s="296"/>
      <c r="O86" s="297"/>
      <c r="P86" s="298"/>
    </row>
    <row r="87" spans="3:17" ht="16.5" thickBot="1" x14ac:dyDescent="0.3">
      <c r="C87" s="279" t="s">
        <v>50</v>
      </c>
      <c r="D87" s="280"/>
      <c r="E87" s="280"/>
      <c r="F87" s="280"/>
      <c r="G87" s="280"/>
      <c r="H87" s="280"/>
      <c r="I87" s="280"/>
      <c r="J87" s="280"/>
      <c r="K87" s="280"/>
      <c r="L87" s="281"/>
      <c r="N87" s="299"/>
      <c r="O87" s="300"/>
      <c r="P87" s="301"/>
    </row>
    <row r="88" spans="3:17" ht="6" customHeight="1" thickBot="1" x14ac:dyDescent="0.3"/>
    <row r="89" spans="3:17" ht="15.75" customHeight="1" x14ac:dyDescent="0.25">
      <c r="C89" s="302" t="s">
        <v>52</v>
      </c>
      <c r="D89" s="303"/>
      <c r="E89" s="303"/>
      <c r="F89" s="303"/>
      <c r="G89" s="303"/>
      <c r="H89" s="303"/>
      <c r="I89" s="303"/>
      <c r="J89" s="303"/>
      <c r="K89" s="303"/>
      <c r="L89" s="304"/>
      <c r="N89" s="311" t="s">
        <v>64</v>
      </c>
      <c r="O89" s="312"/>
      <c r="P89" s="312"/>
      <c r="Q89" s="313"/>
    </row>
    <row r="90" spans="3:17" x14ac:dyDescent="0.25">
      <c r="C90" s="305"/>
      <c r="D90" s="306"/>
      <c r="E90" s="306"/>
      <c r="F90" s="306"/>
      <c r="G90" s="306"/>
      <c r="H90" s="306"/>
      <c r="I90" s="306"/>
      <c r="J90" s="306"/>
      <c r="K90" s="306"/>
      <c r="L90" s="307"/>
      <c r="N90" s="314"/>
      <c r="O90" s="315"/>
      <c r="P90" s="315"/>
      <c r="Q90" s="316"/>
    </row>
    <row r="91" spans="3:17" ht="15.75" thickBot="1" x14ac:dyDescent="0.3">
      <c r="C91" s="308"/>
      <c r="D91" s="309"/>
      <c r="E91" s="309"/>
      <c r="F91" s="309"/>
      <c r="G91" s="309"/>
      <c r="H91" s="309"/>
      <c r="I91" s="309"/>
      <c r="J91" s="309"/>
      <c r="K91" s="309"/>
      <c r="L91" s="310"/>
      <c r="N91" s="314"/>
      <c r="O91" s="315"/>
      <c r="P91" s="315"/>
      <c r="Q91" s="316"/>
    </row>
    <row r="92" spans="3:17" ht="6" customHeight="1" thickBot="1" x14ac:dyDescent="0.3">
      <c r="N92" s="314"/>
      <c r="O92" s="315"/>
      <c r="P92" s="315"/>
      <c r="Q92" s="316"/>
    </row>
    <row r="93" spans="3:17" ht="15.75" x14ac:dyDescent="0.25">
      <c r="C93" s="263" t="s">
        <v>53</v>
      </c>
      <c r="D93" s="264"/>
      <c r="E93" s="264"/>
      <c r="F93" s="264"/>
      <c r="G93" s="264"/>
      <c r="H93" s="264"/>
      <c r="I93" s="264"/>
      <c r="J93" s="264"/>
      <c r="K93" s="264"/>
      <c r="L93" s="265"/>
      <c r="N93" s="314"/>
      <c r="O93" s="315"/>
      <c r="P93" s="315"/>
      <c r="Q93" s="316"/>
    </row>
    <row r="94" spans="3:17" x14ac:dyDescent="0.25">
      <c r="C94" s="266" t="s">
        <v>54</v>
      </c>
      <c r="D94" s="267"/>
      <c r="E94" s="267"/>
      <c r="F94" s="267"/>
      <c r="G94" s="267"/>
      <c r="H94" s="267"/>
      <c r="I94" s="267"/>
      <c r="J94" s="267"/>
      <c r="K94" s="267"/>
      <c r="L94" s="268"/>
      <c r="N94" s="314"/>
      <c r="O94" s="315"/>
      <c r="P94" s="315"/>
      <c r="Q94" s="316"/>
    </row>
    <row r="95" spans="3:17" x14ac:dyDescent="0.25">
      <c r="C95" s="266"/>
      <c r="D95" s="267"/>
      <c r="E95" s="267"/>
      <c r="F95" s="267"/>
      <c r="G95" s="267"/>
      <c r="H95" s="267"/>
      <c r="I95" s="267"/>
      <c r="J95" s="267"/>
      <c r="K95" s="267"/>
      <c r="L95" s="268"/>
      <c r="N95" s="314"/>
      <c r="O95" s="315"/>
      <c r="P95" s="315"/>
      <c r="Q95" s="316"/>
    </row>
    <row r="96" spans="3:17" x14ac:dyDescent="0.25">
      <c r="C96" s="266"/>
      <c r="D96" s="267"/>
      <c r="E96" s="267"/>
      <c r="F96" s="267"/>
      <c r="G96" s="267"/>
      <c r="H96" s="267"/>
      <c r="I96" s="267"/>
      <c r="J96" s="267"/>
      <c r="K96" s="267"/>
      <c r="L96" s="268"/>
      <c r="N96" s="314"/>
      <c r="O96" s="315"/>
      <c r="P96" s="315"/>
      <c r="Q96" s="316"/>
    </row>
    <row r="97" spans="3:17" ht="3.75" customHeight="1" x14ac:dyDescent="0.25">
      <c r="C97" s="266"/>
      <c r="D97" s="267"/>
      <c r="E97" s="267"/>
      <c r="F97" s="267"/>
      <c r="G97" s="267"/>
      <c r="H97" s="267"/>
      <c r="I97" s="267"/>
      <c r="J97" s="267"/>
      <c r="K97" s="267"/>
      <c r="L97" s="268"/>
      <c r="N97" s="314"/>
      <c r="O97" s="315"/>
      <c r="P97" s="315"/>
      <c r="Q97" s="316"/>
    </row>
    <row r="98" spans="3:17" x14ac:dyDescent="0.25">
      <c r="C98" s="266" t="s">
        <v>55</v>
      </c>
      <c r="D98" s="267"/>
      <c r="E98" s="267"/>
      <c r="F98" s="267"/>
      <c r="G98" s="267"/>
      <c r="H98" s="267"/>
      <c r="I98" s="267"/>
      <c r="J98" s="267"/>
      <c r="K98" s="267"/>
      <c r="L98" s="268"/>
      <c r="N98" s="314"/>
      <c r="O98" s="315"/>
      <c r="P98" s="315"/>
      <c r="Q98" s="316"/>
    </row>
    <row r="99" spans="3:17" ht="15.75" thickBot="1" x14ac:dyDescent="0.3">
      <c r="C99" s="269"/>
      <c r="D99" s="270"/>
      <c r="E99" s="270"/>
      <c r="F99" s="270"/>
      <c r="G99" s="270"/>
      <c r="H99" s="270"/>
      <c r="I99" s="270"/>
      <c r="J99" s="270"/>
      <c r="K99" s="270"/>
      <c r="L99" s="271"/>
      <c r="N99" s="314"/>
      <c r="O99" s="315"/>
      <c r="P99" s="315"/>
      <c r="Q99" s="316"/>
    </row>
    <row r="100" spans="3:17" ht="15.75" thickBot="1" x14ac:dyDescent="0.3">
      <c r="N100" s="317"/>
      <c r="O100" s="318"/>
      <c r="P100" s="318"/>
      <c r="Q100" s="319"/>
    </row>
  </sheetData>
  <mergeCells count="255">
    <mergeCell ref="L74:L78"/>
    <mergeCell ref="O54:O58"/>
    <mergeCell ref="P54:Q58"/>
    <mergeCell ref="A56:K57"/>
    <mergeCell ref="L56:M57"/>
    <mergeCell ref="A58:K59"/>
    <mergeCell ref="C89:L91"/>
    <mergeCell ref="N89:Q100"/>
    <mergeCell ref="C93:L93"/>
    <mergeCell ref="C94:L97"/>
    <mergeCell ref="C98:L99"/>
    <mergeCell ref="N74:P77"/>
    <mergeCell ref="N78:P83"/>
    <mergeCell ref="C80:L80"/>
    <mergeCell ref="C81:L81"/>
    <mergeCell ref="C83:L83"/>
    <mergeCell ref="N84:P87"/>
    <mergeCell ref="C85:L85"/>
    <mergeCell ref="C86:L86"/>
    <mergeCell ref="C87:L87"/>
    <mergeCell ref="E74:E78"/>
    <mergeCell ref="F74:F78"/>
    <mergeCell ref="G74:G78"/>
    <mergeCell ref="J74:J78"/>
    <mergeCell ref="K74:K78"/>
    <mergeCell ref="N68:Q68"/>
    <mergeCell ref="N66:Q67"/>
    <mergeCell ref="N64:Q65"/>
    <mergeCell ref="A66:K67"/>
    <mergeCell ref="L66:M67"/>
    <mergeCell ref="A47:Q47"/>
    <mergeCell ref="A48:N48"/>
    <mergeCell ref="O48:Q48"/>
    <mergeCell ref="A49:N49"/>
    <mergeCell ref="O49:Q49"/>
    <mergeCell ref="A50:N50"/>
    <mergeCell ref="O50:Q50"/>
    <mergeCell ref="L58:M59"/>
    <mergeCell ref="A60:K61"/>
    <mergeCell ref="L60:M61"/>
    <mergeCell ref="A62:K63"/>
    <mergeCell ref="L62:M63"/>
    <mergeCell ref="A64:K65"/>
    <mergeCell ref="L64:M65"/>
    <mergeCell ref="A51:Q51"/>
    <mergeCell ref="A52:M53"/>
    <mergeCell ref="N52:Q52"/>
    <mergeCell ref="A54:K55"/>
    <mergeCell ref="L54:M55"/>
    <mergeCell ref="L43:L45"/>
    <mergeCell ref="M43:M45"/>
    <mergeCell ref="N43:N45"/>
    <mergeCell ref="O43:O45"/>
    <mergeCell ref="P43:P45"/>
    <mergeCell ref="Q43:Q45"/>
    <mergeCell ref="P40:P42"/>
    <mergeCell ref="Q40:Q42"/>
    <mergeCell ref="L40:L42"/>
    <mergeCell ref="M40:M42"/>
    <mergeCell ref="N40:N42"/>
    <mergeCell ref="O40:O42"/>
    <mergeCell ref="A43:A45"/>
    <mergeCell ref="B43:B45"/>
    <mergeCell ref="C43:C45"/>
    <mergeCell ref="D43:D45"/>
    <mergeCell ref="E43:E45"/>
    <mergeCell ref="F43:F45"/>
    <mergeCell ref="G43:G45"/>
    <mergeCell ref="K43:K45"/>
    <mergeCell ref="G40:G42"/>
    <mergeCell ref="K40:K42"/>
    <mergeCell ref="A40:A42"/>
    <mergeCell ref="B40:B42"/>
    <mergeCell ref="C40:C42"/>
    <mergeCell ref="D40:D42"/>
    <mergeCell ref="E40:E42"/>
    <mergeCell ref="F40:F42"/>
    <mergeCell ref="L37:L39"/>
    <mergeCell ref="M37:M39"/>
    <mergeCell ref="N37:N39"/>
    <mergeCell ref="O37:O39"/>
    <mergeCell ref="P37:P39"/>
    <mergeCell ref="Q37:Q39"/>
    <mergeCell ref="P34:P36"/>
    <mergeCell ref="Q34:Q36"/>
    <mergeCell ref="A37:A39"/>
    <mergeCell ref="B37:B39"/>
    <mergeCell ref="C37:C39"/>
    <mergeCell ref="D37:D39"/>
    <mergeCell ref="E37:E39"/>
    <mergeCell ref="F37:F39"/>
    <mergeCell ref="G37:G39"/>
    <mergeCell ref="K37:K39"/>
    <mergeCell ref="G34:G36"/>
    <mergeCell ref="K34:K36"/>
    <mergeCell ref="L34:L36"/>
    <mergeCell ref="M34:M36"/>
    <mergeCell ref="N34:N36"/>
    <mergeCell ref="O34:O36"/>
    <mergeCell ref="A34:A36"/>
    <mergeCell ref="B34:B36"/>
    <mergeCell ref="C34:C36"/>
    <mergeCell ref="D34:D36"/>
    <mergeCell ref="E34:E36"/>
    <mergeCell ref="F34:F36"/>
    <mergeCell ref="L31:L33"/>
    <mergeCell ref="M31:M33"/>
    <mergeCell ref="N31:N33"/>
    <mergeCell ref="O31:O33"/>
    <mergeCell ref="P31:P33"/>
    <mergeCell ref="Q31:Q33"/>
    <mergeCell ref="P28:P30"/>
    <mergeCell ref="Q28:Q30"/>
    <mergeCell ref="A31:A33"/>
    <mergeCell ref="B31:B33"/>
    <mergeCell ref="C31:C33"/>
    <mergeCell ref="D31:D33"/>
    <mergeCell ref="E31:E33"/>
    <mergeCell ref="F31:F33"/>
    <mergeCell ref="G31:G33"/>
    <mergeCell ref="K31:K33"/>
    <mergeCell ref="G28:G30"/>
    <mergeCell ref="K28:K30"/>
    <mergeCell ref="L28:L30"/>
    <mergeCell ref="M28:M30"/>
    <mergeCell ref="N28:N30"/>
    <mergeCell ref="O28:O30"/>
    <mergeCell ref="A28:A30"/>
    <mergeCell ref="B28:B30"/>
    <mergeCell ref="C28:C30"/>
    <mergeCell ref="D28:D30"/>
    <mergeCell ref="E28:E30"/>
    <mergeCell ref="F28:F30"/>
    <mergeCell ref="L25:L27"/>
    <mergeCell ref="M25:M27"/>
    <mergeCell ref="N25:N27"/>
    <mergeCell ref="O25:O27"/>
    <mergeCell ref="P25:P27"/>
    <mergeCell ref="Q25:Q27"/>
    <mergeCell ref="P22:P24"/>
    <mergeCell ref="Q22:Q24"/>
    <mergeCell ref="A25:A27"/>
    <mergeCell ref="B25:B27"/>
    <mergeCell ref="C25:C27"/>
    <mergeCell ref="D25:D27"/>
    <mergeCell ref="E25:E27"/>
    <mergeCell ref="F25:F27"/>
    <mergeCell ref="G25:G27"/>
    <mergeCell ref="K25:K27"/>
    <mergeCell ref="G22:G24"/>
    <mergeCell ref="K22:K24"/>
    <mergeCell ref="L22:L24"/>
    <mergeCell ref="M22:M24"/>
    <mergeCell ref="N22:N24"/>
    <mergeCell ref="O22:O24"/>
    <mergeCell ref="A22:A24"/>
    <mergeCell ref="B22:B24"/>
    <mergeCell ref="C22:C24"/>
    <mergeCell ref="D22:D24"/>
    <mergeCell ref="E22:E24"/>
    <mergeCell ref="F22:F24"/>
    <mergeCell ref="L19:L21"/>
    <mergeCell ref="M19:M21"/>
    <mergeCell ref="N19:N21"/>
    <mergeCell ref="O19:O21"/>
    <mergeCell ref="P19:P21"/>
    <mergeCell ref="Q19:Q21"/>
    <mergeCell ref="P16:P18"/>
    <mergeCell ref="Q16:Q18"/>
    <mergeCell ref="A19:A21"/>
    <mergeCell ref="B19:B21"/>
    <mergeCell ref="C19:C21"/>
    <mergeCell ref="D19:D21"/>
    <mergeCell ref="E19:E21"/>
    <mergeCell ref="F19:F21"/>
    <mergeCell ref="G19:G21"/>
    <mergeCell ref="K19:K21"/>
    <mergeCell ref="G16:G18"/>
    <mergeCell ref="K16:K18"/>
    <mergeCell ref="L16:L18"/>
    <mergeCell ref="M16:M18"/>
    <mergeCell ref="N16:N18"/>
    <mergeCell ref="O16:O18"/>
    <mergeCell ref="A16:A18"/>
    <mergeCell ref="B16:B18"/>
    <mergeCell ref="C16:C18"/>
    <mergeCell ref="D16:D18"/>
    <mergeCell ref="E16:E18"/>
    <mergeCell ref="F16:F18"/>
    <mergeCell ref="L13:L15"/>
    <mergeCell ref="M13:M15"/>
    <mergeCell ref="N13:N15"/>
    <mergeCell ref="O13:O15"/>
    <mergeCell ref="P13:P15"/>
    <mergeCell ref="Q13:Q15"/>
    <mergeCell ref="P10:P12"/>
    <mergeCell ref="Q10:Q12"/>
    <mergeCell ref="A13:A15"/>
    <mergeCell ref="B13:B15"/>
    <mergeCell ref="C13:C15"/>
    <mergeCell ref="D13:D15"/>
    <mergeCell ref="E13:E15"/>
    <mergeCell ref="F13:F15"/>
    <mergeCell ref="G13:G15"/>
    <mergeCell ref="K13:K15"/>
    <mergeCell ref="G10:G12"/>
    <mergeCell ref="K10:K12"/>
    <mergeCell ref="L10:L12"/>
    <mergeCell ref="M10:M12"/>
    <mergeCell ref="N10:N12"/>
    <mergeCell ref="O10:O12"/>
    <mergeCell ref="A10:A12"/>
    <mergeCell ref="B10:B12"/>
    <mergeCell ref="C10:C12"/>
    <mergeCell ref="D10:D12"/>
    <mergeCell ref="E10:E12"/>
    <mergeCell ref="F10:F12"/>
    <mergeCell ref="L7:L9"/>
    <mergeCell ref="M7:M9"/>
    <mergeCell ref="N7:N9"/>
    <mergeCell ref="O7:O9"/>
    <mergeCell ref="P7:P9"/>
    <mergeCell ref="Q7:Q9"/>
    <mergeCell ref="P4:P6"/>
    <mergeCell ref="Q4:Q6"/>
    <mergeCell ref="A7:A9"/>
    <mergeCell ref="B7:B9"/>
    <mergeCell ref="C7:C9"/>
    <mergeCell ref="D7:D9"/>
    <mergeCell ref="E7:E9"/>
    <mergeCell ref="F7:F9"/>
    <mergeCell ref="G7:G9"/>
    <mergeCell ref="K7:K9"/>
    <mergeCell ref="G4:G6"/>
    <mergeCell ref="K4:K6"/>
    <mergeCell ref="L4:L6"/>
    <mergeCell ref="M4:M6"/>
    <mergeCell ref="N4:N6"/>
    <mergeCell ref="O4:O6"/>
    <mergeCell ref="A4:A6"/>
    <mergeCell ref="B4:B6"/>
    <mergeCell ref="C4:C6"/>
    <mergeCell ref="D4:D6"/>
    <mergeCell ref="E4:E6"/>
    <mergeCell ref="F4:F6"/>
    <mergeCell ref="A1:Q1"/>
    <mergeCell ref="A2:C2"/>
    <mergeCell ref="D2:E2"/>
    <mergeCell ref="F2:J2"/>
    <mergeCell ref="K2:M2"/>
    <mergeCell ref="N2:N3"/>
    <mergeCell ref="O2:O3"/>
    <mergeCell ref="P2:P3"/>
    <mergeCell ref="Q2:Q3"/>
    <mergeCell ref="H3:I3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abSelected="1" topLeftCell="A67" workbookViewId="0">
      <selection activeCell="U76" sqref="U76"/>
    </sheetView>
  </sheetViews>
  <sheetFormatPr defaultRowHeight="15" x14ac:dyDescent="0.25"/>
  <cols>
    <col min="1" max="1" width="5.7109375" style="2" customWidth="1"/>
    <col min="2" max="2" width="7" style="2" customWidth="1"/>
    <col min="3" max="3" width="13.85546875" style="1" customWidth="1"/>
    <col min="4" max="4" width="10" style="1" customWidth="1"/>
    <col min="5" max="5" width="13.42578125" style="1" customWidth="1"/>
    <col min="6" max="6" width="11.28515625" style="1" customWidth="1"/>
    <col min="7" max="7" width="15.42578125" style="1" customWidth="1"/>
    <col min="8" max="8" width="8.140625" style="1" customWidth="1"/>
    <col min="9" max="9" width="11.140625" style="1" customWidth="1"/>
    <col min="10" max="10" width="11" style="1" customWidth="1"/>
    <col min="11" max="11" width="9.5703125" style="1" customWidth="1"/>
    <col min="12" max="12" width="13.7109375" style="1" customWidth="1"/>
    <col min="13" max="13" width="8.7109375" style="1" customWidth="1"/>
    <col min="14" max="14" width="12.42578125" style="1" bestFit="1" customWidth="1"/>
    <col min="15" max="15" width="12.5703125" style="1" customWidth="1"/>
    <col min="16" max="16" width="6.42578125" style="1" customWidth="1"/>
    <col min="17" max="17" width="7.5703125" style="1" customWidth="1"/>
    <col min="18" max="16384" width="9.140625" style="1"/>
  </cols>
  <sheetData>
    <row r="1" spans="1:19" ht="39.75" customHeight="1" x14ac:dyDescent="0.25">
      <c r="A1" s="535" t="s">
        <v>107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7"/>
    </row>
    <row r="2" spans="1:19" ht="40.5" customHeight="1" x14ac:dyDescent="0.25">
      <c r="A2" s="342"/>
      <c r="B2" s="219"/>
      <c r="C2" s="220"/>
      <c r="D2" s="217" t="s">
        <v>18</v>
      </c>
      <c r="E2" s="217"/>
      <c r="F2" s="217" t="s">
        <v>13</v>
      </c>
      <c r="G2" s="217"/>
      <c r="H2" s="217"/>
      <c r="I2" s="217"/>
      <c r="J2" s="217"/>
      <c r="K2" s="217" t="s">
        <v>106</v>
      </c>
      <c r="L2" s="217"/>
      <c r="M2" s="217"/>
      <c r="N2" s="538" t="s">
        <v>66</v>
      </c>
      <c r="O2" s="538" t="s">
        <v>57</v>
      </c>
      <c r="P2" s="538" t="s">
        <v>44</v>
      </c>
      <c r="Q2" s="540" t="s">
        <v>45</v>
      </c>
    </row>
    <row r="3" spans="1:19" s="3" customFormat="1" ht="134.25" customHeight="1" x14ac:dyDescent="0.25">
      <c r="A3" s="107" t="s">
        <v>1</v>
      </c>
      <c r="B3" s="154" t="s">
        <v>0</v>
      </c>
      <c r="C3" s="154" t="s">
        <v>115</v>
      </c>
      <c r="D3" s="154" t="s">
        <v>36</v>
      </c>
      <c r="E3" s="136" t="s">
        <v>116</v>
      </c>
      <c r="F3" s="154" t="s">
        <v>17</v>
      </c>
      <c r="G3" s="154" t="s">
        <v>117</v>
      </c>
      <c r="H3" s="198" t="s">
        <v>118</v>
      </c>
      <c r="I3" s="198"/>
      <c r="J3" s="154" t="s">
        <v>2</v>
      </c>
      <c r="K3" s="154" t="s">
        <v>15</v>
      </c>
      <c r="L3" s="154" t="s">
        <v>3</v>
      </c>
      <c r="M3" s="154" t="s">
        <v>4</v>
      </c>
      <c r="N3" s="539"/>
      <c r="O3" s="539"/>
      <c r="P3" s="539"/>
      <c r="Q3" s="541"/>
      <c r="S3" s="3" t="s">
        <v>67</v>
      </c>
    </row>
    <row r="4" spans="1:19" ht="18" customHeight="1" x14ac:dyDescent="0.25">
      <c r="A4" s="333">
        <v>1</v>
      </c>
      <c r="B4" s="161" t="s">
        <v>5</v>
      </c>
      <c r="C4" s="162">
        <v>312300000</v>
      </c>
      <c r="D4" s="163">
        <v>2</v>
      </c>
      <c r="E4" s="164">
        <f>+D4*C4</f>
        <v>624600000</v>
      </c>
      <c r="F4" s="163" t="s">
        <v>14</v>
      </c>
      <c r="G4" s="230" t="s">
        <v>14</v>
      </c>
      <c r="H4" s="12" t="s">
        <v>20</v>
      </c>
      <c r="I4" s="13">
        <v>6350</v>
      </c>
      <c r="J4" s="14" t="s">
        <v>14</v>
      </c>
      <c r="K4" s="162">
        <v>5700</v>
      </c>
      <c r="L4" s="162">
        <v>14700</v>
      </c>
      <c r="M4" s="162">
        <v>58500</v>
      </c>
      <c r="N4" s="376">
        <f>E4*0.15</f>
        <v>93690000</v>
      </c>
      <c r="O4" s="376">
        <f>E4*0.05</f>
        <v>31230000</v>
      </c>
      <c r="P4" s="542">
        <v>50</v>
      </c>
      <c r="Q4" s="545">
        <v>8</v>
      </c>
    </row>
    <row r="5" spans="1:19" ht="18" customHeight="1" x14ac:dyDescent="0.25">
      <c r="A5" s="333"/>
      <c r="B5" s="161"/>
      <c r="C5" s="162"/>
      <c r="D5" s="163"/>
      <c r="E5" s="164"/>
      <c r="F5" s="163"/>
      <c r="G5" s="230"/>
      <c r="H5" s="12" t="s">
        <v>22</v>
      </c>
      <c r="I5" s="15">
        <v>6825</v>
      </c>
      <c r="J5" s="16" t="s">
        <v>14</v>
      </c>
      <c r="K5" s="162"/>
      <c r="L5" s="162"/>
      <c r="M5" s="162"/>
      <c r="N5" s="377"/>
      <c r="O5" s="377"/>
      <c r="P5" s="543"/>
      <c r="Q5" s="546"/>
    </row>
    <row r="6" spans="1:19" ht="18" customHeight="1" x14ac:dyDescent="0.25">
      <c r="A6" s="333"/>
      <c r="B6" s="161"/>
      <c r="C6" s="162"/>
      <c r="D6" s="163"/>
      <c r="E6" s="164"/>
      <c r="F6" s="163"/>
      <c r="G6" s="230"/>
      <c r="H6" s="12" t="s">
        <v>21</v>
      </c>
      <c r="I6" s="17">
        <v>10650</v>
      </c>
      <c r="J6" s="18" t="s">
        <v>14</v>
      </c>
      <c r="K6" s="162"/>
      <c r="L6" s="162"/>
      <c r="M6" s="162"/>
      <c r="N6" s="378"/>
      <c r="O6" s="378"/>
      <c r="P6" s="544"/>
      <c r="Q6" s="547"/>
    </row>
    <row r="7" spans="1:19" ht="18" customHeight="1" x14ac:dyDescent="0.25">
      <c r="A7" s="343">
        <f>+A4+1</f>
        <v>2</v>
      </c>
      <c r="B7" s="183" t="s">
        <v>6</v>
      </c>
      <c r="C7" s="184">
        <v>312300000</v>
      </c>
      <c r="D7" s="185">
        <v>1.4</v>
      </c>
      <c r="E7" s="186">
        <f>+D7*C7</f>
        <v>437220000</v>
      </c>
      <c r="F7" s="222">
        <v>1</v>
      </c>
      <c r="G7" s="186">
        <f>+F7*E7</f>
        <v>437220000</v>
      </c>
      <c r="H7" s="35" t="s">
        <v>20</v>
      </c>
      <c r="I7" s="36">
        <v>6350</v>
      </c>
      <c r="J7" s="37">
        <f>+G7/I7</f>
        <v>68853.543307086613</v>
      </c>
      <c r="K7" s="184">
        <v>5700</v>
      </c>
      <c r="L7" s="184">
        <v>11300</v>
      </c>
      <c r="M7" s="184">
        <v>44300</v>
      </c>
      <c r="N7" s="405">
        <f>E7*0.15</f>
        <v>65583000</v>
      </c>
      <c r="O7" s="405">
        <f>E7*0.05</f>
        <v>21861000</v>
      </c>
      <c r="P7" s="525">
        <v>24</v>
      </c>
      <c r="Q7" s="522">
        <v>6</v>
      </c>
    </row>
    <row r="8" spans="1:19" ht="18" customHeight="1" x14ac:dyDescent="0.25">
      <c r="A8" s="343"/>
      <c r="B8" s="183"/>
      <c r="C8" s="184"/>
      <c r="D8" s="185"/>
      <c r="E8" s="186"/>
      <c r="F8" s="222"/>
      <c r="G8" s="229"/>
      <c r="H8" s="35" t="s">
        <v>22</v>
      </c>
      <c r="I8" s="38">
        <v>6825</v>
      </c>
      <c r="J8" s="39">
        <f>+G7/I8</f>
        <v>64061.538461538461</v>
      </c>
      <c r="K8" s="184"/>
      <c r="L8" s="184"/>
      <c r="M8" s="184"/>
      <c r="N8" s="406"/>
      <c r="O8" s="406"/>
      <c r="P8" s="526"/>
      <c r="Q8" s="523"/>
    </row>
    <row r="9" spans="1:19" ht="20.25" customHeight="1" x14ac:dyDescent="0.25">
      <c r="A9" s="343"/>
      <c r="B9" s="183"/>
      <c r="C9" s="184"/>
      <c r="D9" s="185"/>
      <c r="E9" s="186"/>
      <c r="F9" s="222"/>
      <c r="G9" s="229"/>
      <c r="H9" s="35" t="s">
        <v>21</v>
      </c>
      <c r="I9" s="40">
        <v>10650</v>
      </c>
      <c r="J9" s="41">
        <f>+G7/I9</f>
        <v>41053.521126760563</v>
      </c>
      <c r="K9" s="184"/>
      <c r="L9" s="184"/>
      <c r="M9" s="184"/>
      <c r="N9" s="407"/>
      <c r="O9" s="407"/>
      <c r="P9" s="527"/>
      <c r="Q9" s="524"/>
    </row>
    <row r="10" spans="1:19" ht="20.25" customHeight="1" x14ac:dyDescent="0.25">
      <c r="A10" s="363">
        <v>3</v>
      </c>
      <c r="B10" s="171" t="s">
        <v>24</v>
      </c>
      <c r="C10" s="167">
        <v>312300000</v>
      </c>
      <c r="D10" s="174">
        <v>1.2</v>
      </c>
      <c r="E10" s="165">
        <f t="shared" ref="E10" si="0">+D10*C10</f>
        <v>374760000</v>
      </c>
      <c r="F10" s="231">
        <v>1</v>
      </c>
      <c r="G10" s="165">
        <f>+F10*E10</f>
        <v>374760000</v>
      </c>
      <c r="H10" s="5" t="s">
        <v>20</v>
      </c>
      <c r="I10" s="6">
        <v>6350</v>
      </c>
      <c r="J10" s="7">
        <f>+G10/I10</f>
        <v>59017.322834645667</v>
      </c>
      <c r="K10" s="167">
        <v>5700</v>
      </c>
      <c r="L10" s="167">
        <v>9900</v>
      </c>
      <c r="M10" s="167">
        <v>39400</v>
      </c>
      <c r="N10" s="385">
        <f>E10*0.15</f>
        <v>56214000</v>
      </c>
      <c r="O10" s="385">
        <f t="shared" ref="O10" si="1">E10*0.05</f>
        <v>18738000</v>
      </c>
      <c r="P10" s="168">
        <v>18</v>
      </c>
      <c r="Q10" s="528">
        <v>4</v>
      </c>
    </row>
    <row r="11" spans="1:19" ht="20.25" customHeight="1" x14ac:dyDescent="0.25">
      <c r="A11" s="364"/>
      <c r="B11" s="172"/>
      <c r="C11" s="167"/>
      <c r="D11" s="175"/>
      <c r="E11" s="165"/>
      <c r="F11" s="231"/>
      <c r="G11" s="166"/>
      <c r="H11" s="5" t="s">
        <v>22</v>
      </c>
      <c r="I11" s="8">
        <v>6825</v>
      </c>
      <c r="J11" s="9">
        <f>+G10/I11</f>
        <v>54909.890109890111</v>
      </c>
      <c r="K11" s="167"/>
      <c r="L11" s="167"/>
      <c r="M11" s="167"/>
      <c r="N11" s="386"/>
      <c r="O11" s="386"/>
      <c r="P11" s="169"/>
      <c r="Q11" s="529"/>
    </row>
    <row r="12" spans="1:19" ht="20.25" customHeight="1" x14ac:dyDescent="0.25">
      <c r="A12" s="365"/>
      <c r="B12" s="173"/>
      <c r="C12" s="167"/>
      <c r="D12" s="176"/>
      <c r="E12" s="165"/>
      <c r="F12" s="231"/>
      <c r="G12" s="166"/>
      <c r="H12" s="5" t="s">
        <v>21</v>
      </c>
      <c r="I12" s="10">
        <v>10650</v>
      </c>
      <c r="J12" s="11">
        <f>+G10/I12</f>
        <v>35188.732394366198</v>
      </c>
      <c r="K12" s="167"/>
      <c r="L12" s="167"/>
      <c r="M12" s="167"/>
      <c r="N12" s="387"/>
      <c r="O12" s="387"/>
      <c r="P12" s="170"/>
      <c r="Q12" s="530"/>
    </row>
    <row r="13" spans="1:19" ht="18" customHeight="1" x14ac:dyDescent="0.25">
      <c r="A13" s="361">
        <v>4</v>
      </c>
      <c r="B13" s="178" t="s">
        <v>7</v>
      </c>
      <c r="C13" s="179">
        <v>312300000</v>
      </c>
      <c r="D13" s="180">
        <v>1</v>
      </c>
      <c r="E13" s="181">
        <f t="shared" ref="E13" si="2">+D13*C13</f>
        <v>312300000</v>
      </c>
      <c r="F13" s="180">
        <v>1</v>
      </c>
      <c r="G13" s="181">
        <f>+F13*E13</f>
        <v>312300000</v>
      </c>
      <c r="H13" s="21" t="s">
        <v>20</v>
      </c>
      <c r="I13" s="22">
        <v>6350</v>
      </c>
      <c r="J13" s="23">
        <f>+G13/I13</f>
        <v>49181.102362204721</v>
      </c>
      <c r="K13" s="179">
        <v>5700</v>
      </c>
      <c r="L13" s="179">
        <v>8600</v>
      </c>
      <c r="M13" s="179">
        <v>33000</v>
      </c>
      <c r="N13" s="417">
        <f>E13*0.15</f>
        <v>46845000</v>
      </c>
      <c r="O13" s="417">
        <f t="shared" ref="O13" si="3">E13*0.05</f>
        <v>15615000</v>
      </c>
      <c r="P13" s="414">
        <v>12</v>
      </c>
      <c r="Q13" s="411">
        <v>3</v>
      </c>
    </row>
    <row r="14" spans="1:19" ht="18" customHeight="1" x14ac:dyDescent="0.25">
      <c r="A14" s="361"/>
      <c r="B14" s="178"/>
      <c r="C14" s="179"/>
      <c r="D14" s="180"/>
      <c r="E14" s="181"/>
      <c r="F14" s="180"/>
      <c r="G14" s="181"/>
      <c r="H14" s="21" t="s">
        <v>22</v>
      </c>
      <c r="I14" s="24">
        <v>6825</v>
      </c>
      <c r="J14" s="25">
        <f>+G13/I14</f>
        <v>45758.241758241755</v>
      </c>
      <c r="K14" s="179"/>
      <c r="L14" s="179"/>
      <c r="M14" s="179"/>
      <c r="N14" s="418"/>
      <c r="O14" s="418"/>
      <c r="P14" s="415"/>
      <c r="Q14" s="412"/>
    </row>
    <row r="15" spans="1:19" ht="14.25" customHeight="1" x14ac:dyDescent="0.25">
      <c r="A15" s="361"/>
      <c r="B15" s="178"/>
      <c r="C15" s="179"/>
      <c r="D15" s="180"/>
      <c r="E15" s="181"/>
      <c r="F15" s="180"/>
      <c r="G15" s="181"/>
      <c r="H15" s="21" t="s">
        <v>21</v>
      </c>
      <c r="I15" s="26">
        <v>10650</v>
      </c>
      <c r="J15" s="27">
        <f>+G13/I15</f>
        <v>29323.943661971833</v>
      </c>
      <c r="K15" s="179"/>
      <c r="L15" s="179"/>
      <c r="M15" s="179"/>
      <c r="N15" s="419"/>
      <c r="O15" s="419"/>
      <c r="P15" s="416"/>
      <c r="Q15" s="413"/>
    </row>
    <row r="16" spans="1:19" ht="18" customHeight="1" x14ac:dyDescent="0.25">
      <c r="A16" s="362">
        <v>5</v>
      </c>
      <c r="B16" s="243" t="s">
        <v>25</v>
      </c>
      <c r="C16" s="234">
        <v>312300000</v>
      </c>
      <c r="D16" s="232">
        <v>0.83333333333329995</v>
      </c>
      <c r="E16" s="233">
        <f t="shared" ref="E16" si="4">+D16*C16</f>
        <v>260249999.99998957</v>
      </c>
      <c r="F16" s="232">
        <v>1</v>
      </c>
      <c r="G16" s="233">
        <f>+F16*E16</f>
        <v>260249999.99998957</v>
      </c>
      <c r="H16" s="28" t="s">
        <v>20</v>
      </c>
      <c r="I16" s="29">
        <v>6350</v>
      </c>
      <c r="J16" s="30">
        <f>+G16/I16</f>
        <v>40984.251968502293</v>
      </c>
      <c r="K16" s="234">
        <v>5700</v>
      </c>
      <c r="L16" s="234">
        <v>7400</v>
      </c>
      <c r="M16" s="234">
        <v>29400</v>
      </c>
      <c r="N16" s="408">
        <f>E16*0.15</f>
        <v>39037499.999998435</v>
      </c>
      <c r="O16" s="408">
        <f t="shared" ref="O16" si="5">E16*0.05</f>
        <v>13012499.999999478</v>
      </c>
      <c r="P16" s="516">
        <v>10</v>
      </c>
      <c r="Q16" s="519">
        <v>3</v>
      </c>
    </row>
    <row r="17" spans="1:25" ht="18" customHeight="1" x14ac:dyDescent="0.25">
      <c r="A17" s="362"/>
      <c r="B17" s="243"/>
      <c r="C17" s="234"/>
      <c r="D17" s="232"/>
      <c r="E17" s="233"/>
      <c r="F17" s="232"/>
      <c r="G17" s="233"/>
      <c r="H17" s="28" t="s">
        <v>22</v>
      </c>
      <c r="I17" s="31">
        <v>6825</v>
      </c>
      <c r="J17" s="32">
        <f>+G16/I17</f>
        <v>38131.868131866606</v>
      </c>
      <c r="K17" s="234"/>
      <c r="L17" s="234"/>
      <c r="M17" s="234"/>
      <c r="N17" s="409"/>
      <c r="O17" s="409"/>
      <c r="P17" s="517"/>
      <c r="Q17" s="520"/>
    </row>
    <row r="18" spans="1:25" ht="18" customHeight="1" x14ac:dyDescent="0.25">
      <c r="A18" s="362"/>
      <c r="B18" s="243"/>
      <c r="C18" s="234"/>
      <c r="D18" s="232"/>
      <c r="E18" s="233"/>
      <c r="F18" s="232"/>
      <c r="G18" s="233"/>
      <c r="H18" s="28" t="s">
        <v>21</v>
      </c>
      <c r="I18" s="33">
        <v>10650</v>
      </c>
      <c r="J18" s="34">
        <f>+G16/I18</f>
        <v>24436.619718308881</v>
      </c>
      <c r="K18" s="234"/>
      <c r="L18" s="234"/>
      <c r="M18" s="234"/>
      <c r="N18" s="410"/>
      <c r="O18" s="410"/>
      <c r="P18" s="518"/>
      <c r="Q18" s="521"/>
    </row>
    <row r="19" spans="1:25" ht="18" customHeight="1" x14ac:dyDescent="0.25">
      <c r="A19" s="359">
        <v>6</v>
      </c>
      <c r="B19" s="245" t="s">
        <v>8</v>
      </c>
      <c r="C19" s="360">
        <v>312300000</v>
      </c>
      <c r="D19" s="246">
        <v>0.66666666666666696</v>
      </c>
      <c r="E19" s="227">
        <f t="shared" ref="E19" si="6">+D19*C19</f>
        <v>208200000.00000009</v>
      </c>
      <c r="F19" s="223">
        <v>1</v>
      </c>
      <c r="G19" s="227">
        <f>+F19*E19</f>
        <v>208200000.00000009</v>
      </c>
      <c r="H19" s="42" t="s">
        <v>20</v>
      </c>
      <c r="I19" s="43">
        <v>6350</v>
      </c>
      <c r="J19" s="44">
        <f>+G19/I19</f>
        <v>32787.401574803167</v>
      </c>
      <c r="K19" s="215">
        <v>5700</v>
      </c>
      <c r="L19" s="215">
        <v>6200</v>
      </c>
      <c r="M19" s="215">
        <v>24800</v>
      </c>
      <c r="N19" s="441">
        <f>E19*0.15</f>
        <v>31230000.000000011</v>
      </c>
      <c r="O19" s="441">
        <f t="shared" ref="O19" si="7">E19*0.05</f>
        <v>10410000.000000006</v>
      </c>
      <c r="P19" s="438">
        <v>9</v>
      </c>
      <c r="Q19" s="435">
        <v>2</v>
      </c>
    </row>
    <row r="20" spans="1:25" ht="18" customHeight="1" x14ac:dyDescent="0.25">
      <c r="A20" s="359"/>
      <c r="B20" s="245"/>
      <c r="C20" s="360"/>
      <c r="D20" s="246"/>
      <c r="E20" s="227"/>
      <c r="F20" s="223"/>
      <c r="G20" s="228"/>
      <c r="H20" s="42" t="s">
        <v>22</v>
      </c>
      <c r="I20" s="45">
        <v>6825</v>
      </c>
      <c r="J20" s="46">
        <f>+G19/I20</f>
        <v>30505.49450549452</v>
      </c>
      <c r="K20" s="215"/>
      <c r="L20" s="215"/>
      <c r="M20" s="215"/>
      <c r="N20" s="442"/>
      <c r="O20" s="442"/>
      <c r="P20" s="439"/>
      <c r="Q20" s="436"/>
    </row>
    <row r="21" spans="1:25" ht="19.5" customHeight="1" x14ac:dyDescent="0.25">
      <c r="A21" s="359"/>
      <c r="B21" s="245"/>
      <c r="C21" s="360"/>
      <c r="D21" s="246"/>
      <c r="E21" s="227"/>
      <c r="F21" s="223"/>
      <c r="G21" s="228"/>
      <c r="H21" s="42" t="s">
        <v>21</v>
      </c>
      <c r="I21" s="47">
        <v>10650</v>
      </c>
      <c r="J21" s="48">
        <f>+G19/I21</f>
        <v>19549.295774647897</v>
      </c>
      <c r="K21" s="215"/>
      <c r="L21" s="215"/>
      <c r="M21" s="215"/>
      <c r="N21" s="443"/>
      <c r="O21" s="443"/>
      <c r="P21" s="440"/>
      <c r="Q21" s="437"/>
    </row>
    <row r="22" spans="1:25" ht="18" customHeight="1" x14ac:dyDescent="0.25">
      <c r="A22" s="357">
        <v>7</v>
      </c>
      <c r="B22" s="236" t="s">
        <v>26</v>
      </c>
      <c r="C22" s="358">
        <v>312300000</v>
      </c>
      <c r="D22" s="238">
        <v>0.5</v>
      </c>
      <c r="E22" s="239">
        <f t="shared" ref="E22" si="8">+D22*C22</f>
        <v>156150000</v>
      </c>
      <c r="F22" s="240">
        <v>1</v>
      </c>
      <c r="G22" s="239">
        <f>+F22*E22</f>
        <v>156150000</v>
      </c>
      <c r="H22" s="56" t="s">
        <v>20</v>
      </c>
      <c r="I22" s="57">
        <v>6350</v>
      </c>
      <c r="J22" s="58">
        <f>+G22/I22</f>
        <v>24590.551181102361</v>
      </c>
      <c r="K22" s="237">
        <v>5700</v>
      </c>
      <c r="L22" s="237">
        <v>5300</v>
      </c>
      <c r="M22" s="237">
        <v>21000</v>
      </c>
      <c r="N22" s="388">
        <f>E22*0.15</f>
        <v>23422500</v>
      </c>
      <c r="O22" s="388">
        <f t="shared" ref="O22" si="9">E22*0.05</f>
        <v>7807500</v>
      </c>
      <c r="P22" s="507">
        <v>8</v>
      </c>
      <c r="Q22" s="510">
        <v>2</v>
      </c>
    </row>
    <row r="23" spans="1:25" ht="18" customHeight="1" x14ac:dyDescent="0.25">
      <c r="A23" s="357"/>
      <c r="B23" s="236"/>
      <c r="C23" s="358"/>
      <c r="D23" s="238"/>
      <c r="E23" s="239"/>
      <c r="F23" s="240"/>
      <c r="G23" s="241"/>
      <c r="H23" s="56" t="s">
        <v>22</v>
      </c>
      <c r="I23" s="59">
        <v>6825</v>
      </c>
      <c r="J23" s="60">
        <f>+G22/I23</f>
        <v>22879.120879120877</v>
      </c>
      <c r="K23" s="237"/>
      <c r="L23" s="237"/>
      <c r="M23" s="237"/>
      <c r="N23" s="389"/>
      <c r="O23" s="389"/>
      <c r="P23" s="508"/>
      <c r="Q23" s="511"/>
    </row>
    <row r="24" spans="1:25" ht="18" customHeight="1" x14ac:dyDescent="0.25">
      <c r="A24" s="357"/>
      <c r="B24" s="236"/>
      <c r="C24" s="358"/>
      <c r="D24" s="238"/>
      <c r="E24" s="239"/>
      <c r="F24" s="240"/>
      <c r="G24" s="241"/>
      <c r="H24" s="56" t="s">
        <v>21</v>
      </c>
      <c r="I24" s="61">
        <v>10650</v>
      </c>
      <c r="J24" s="62">
        <f>+G22/I24</f>
        <v>14661.971830985916</v>
      </c>
      <c r="K24" s="237"/>
      <c r="L24" s="237"/>
      <c r="M24" s="237"/>
      <c r="N24" s="390"/>
      <c r="O24" s="390"/>
      <c r="P24" s="509"/>
      <c r="Q24" s="512"/>
    </row>
    <row r="25" spans="1:25" ht="18" customHeight="1" x14ac:dyDescent="0.25">
      <c r="A25" s="356">
        <v>8</v>
      </c>
      <c r="B25" s="188" t="s">
        <v>9</v>
      </c>
      <c r="C25" s="189">
        <v>312300000</v>
      </c>
      <c r="D25" s="190">
        <v>0.33333333333333331</v>
      </c>
      <c r="E25" s="191">
        <f t="shared" ref="E25" si="10">+D25*C25</f>
        <v>104100000</v>
      </c>
      <c r="F25" s="224">
        <v>1</v>
      </c>
      <c r="G25" s="191">
        <f>+F25*E25</f>
        <v>104100000</v>
      </c>
      <c r="H25" s="49" t="s">
        <v>20</v>
      </c>
      <c r="I25" s="50">
        <v>6350</v>
      </c>
      <c r="J25" s="51">
        <f t="shared" ref="J25" si="11">+G25/I25</f>
        <v>16393.700787401576</v>
      </c>
      <c r="K25" s="189">
        <v>5700</v>
      </c>
      <c r="L25" s="189">
        <v>4300</v>
      </c>
      <c r="M25" s="189">
        <v>16500</v>
      </c>
      <c r="N25" s="513">
        <f>E25*0.1</f>
        <v>10410000</v>
      </c>
      <c r="O25" s="513">
        <f t="shared" ref="O25" si="12">E25*0.05</f>
        <v>5205000</v>
      </c>
      <c r="P25" s="450">
        <v>6</v>
      </c>
      <c r="Q25" s="447">
        <v>2</v>
      </c>
      <c r="S25" s="116"/>
      <c r="T25" s="116"/>
      <c r="U25" s="116"/>
      <c r="V25" s="116"/>
      <c r="W25" s="116"/>
      <c r="X25" s="116"/>
      <c r="Y25" s="116"/>
    </row>
    <row r="26" spans="1:25" ht="18" customHeight="1" x14ac:dyDescent="0.25">
      <c r="A26" s="356"/>
      <c r="B26" s="188"/>
      <c r="C26" s="189"/>
      <c r="D26" s="190"/>
      <c r="E26" s="191"/>
      <c r="F26" s="224"/>
      <c r="G26" s="191"/>
      <c r="H26" s="49" t="s">
        <v>22</v>
      </c>
      <c r="I26" s="52">
        <v>6825</v>
      </c>
      <c r="J26" s="53">
        <f t="shared" ref="J26" si="13">+G25/I26</f>
        <v>15252.747252747253</v>
      </c>
      <c r="K26" s="189"/>
      <c r="L26" s="189"/>
      <c r="M26" s="189"/>
      <c r="N26" s="514"/>
      <c r="O26" s="514"/>
      <c r="P26" s="451"/>
      <c r="Q26" s="448"/>
      <c r="S26" s="116"/>
      <c r="T26" s="116"/>
      <c r="U26" s="116"/>
      <c r="V26" s="116"/>
      <c r="W26" s="116"/>
      <c r="X26" s="116"/>
      <c r="Y26" s="116"/>
    </row>
    <row r="27" spans="1:25" ht="18" customHeight="1" x14ac:dyDescent="0.25">
      <c r="A27" s="356"/>
      <c r="B27" s="188"/>
      <c r="C27" s="189"/>
      <c r="D27" s="190"/>
      <c r="E27" s="191"/>
      <c r="F27" s="224"/>
      <c r="G27" s="191"/>
      <c r="H27" s="49" t="s">
        <v>21</v>
      </c>
      <c r="I27" s="54">
        <v>10650</v>
      </c>
      <c r="J27" s="55">
        <f t="shared" ref="J27" si="14">+G25/I27</f>
        <v>9774.647887323943</v>
      </c>
      <c r="K27" s="189"/>
      <c r="L27" s="189"/>
      <c r="M27" s="189"/>
      <c r="N27" s="515"/>
      <c r="O27" s="515"/>
      <c r="P27" s="452"/>
      <c r="Q27" s="449"/>
      <c r="S27" s="116"/>
      <c r="T27" s="116"/>
      <c r="U27" s="116"/>
      <c r="V27" s="116"/>
      <c r="W27" s="116"/>
      <c r="X27" s="116"/>
      <c r="Y27" s="116"/>
    </row>
    <row r="28" spans="1:25" ht="18" customHeight="1" x14ac:dyDescent="0.25">
      <c r="A28" s="355">
        <v>9</v>
      </c>
      <c r="B28" s="193" t="s">
        <v>27</v>
      </c>
      <c r="C28" s="194">
        <v>312300000</v>
      </c>
      <c r="D28" s="195">
        <v>0.2</v>
      </c>
      <c r="E28" s="196">
        <f>+D28*C28</f>
        <v>62460000</v>
      </c>
      <c r="F28" s="500">
        <v>1.3333333332999999</v>
      </c>
      <c r="G28" s="497">
        <f>+E28*F28</f>
        <v>83279999.997917995</v>
      </c>
      <c r="H28" s="70" t="s">
        <v>20</v>
      </c>
      <c r="I28" s="71">
        <v>6350</v>
      </c>
      <c r="J28" s="72">
        <f>+G28/I28</f>
        <v>13114.960629593385</v>
      </c>
      <c r="K28" s="194">
        <v>5700</v>
      </c>
      <c r="L28" s="194">
        <v>3600</v>
      </c>
      <c r="M28" s="194">
        <v>14000</v>
      </c>
      <c r="N28" s="444">
        <f>E28*0.1</f>
        <v>6246000</v>
      </c>
      <c r="O28" s="444">
        <f t="shared" ref="O28" si="15">E28*0.05</f>
        <v>3123000</v>
      </c>
      <c r="P28" s="491">
        <v>5</v>
      </c>
      <c r="Q28" s="494">
        <v>2</v>
      </c>
      <c r="S28" s="116"/>
      <c r="T28" s="116"/>
      <c r="U28" s="116"/>
      <c r="V28" s="116"/>
      <c r="W28" s="116"/>
      <c r="X28" s="116"/>
      <c r="Y28" s="116"/>
    </row>
    <row r="29" spans="1:25" ht="18" customHeight="1" x14ac:dyDescent="0.25">
      <c r="A29" s="355"/>
      <c r="B29" s="193"/>
      <c r="C29" s="194"/>
      <c r="D29" s="195"/>
      <c r="E29" s="196"/>
      <c r="F29" s="500"/>
      <c r="G29" s="498"/>
      <c r="H29" s="70" t="s">
        <v>22</v>
      </c>
      <c r="I29" s="73">
        <v>6825</v>
      </c>
      <c r="J29" s="74">
        <f t="shared" ref="J29" si="16">+G28/I29</f>
        <v>12202.197801892746</v>
      </c>
      <c r="K29" s="194"/>
      <c r="L29" s="194"/>
      <c r="M29" s="194"/>
      <c r="N29" s="445"/>
      <c r="O29" s="445"/>
      <c r="P29" s="492"/>
      <c r="Q29" s="495"/>
      <c r="S29" s="116"/>
      <c r="T29" s="116"/>
      <c r="U29" s="116"/>
      <c r="V29" s="116"/>
      <c r="W29" s="116"/>
      <c r="X29" s="116"/>
      <c r="Y29" s="116"/>
    </row>
    <row r="30" spans="1:25" ht="18" customHeight="1" x14ac:dyDescent="0.25">
      <c r="A30" s="355"/>
      <c r="B30" s="193"/>
      <c r="C30" s="194"/>
      <c r="D30" s="195"/>
      <c r="E30" s="196"/>
      <c r="F30" s="500"/>
      <c r="G30" s="499"/>
      <c r="H30" s="70" t="s">
        <v>21</v>
      </c>
      <c r="I30" s="75">
        <v>10650</v>
      </c>
      <c r="J30" s="76">
        <f t="shared" ref="J30" si="17">+G28/I30</f>
        <v>7819.7183096636618</v>
      </c>
      <c r="K30" s="194"/>
      <c r="L30" s="194"/>
      <c r="M30" s="194"/>
      <c r="N30" s="446"/>
      <c r="O30" s="446"/>
      <c r="P30" s="493"/>
      <c r="Q30" s="496"/>
      <c r="S30" s="116"/>
      <c r="T30" s="116"/>
      <c r="U30" s="116"/>
      <c r="V30" s="116"/>
      <c r="W30" s="116"/>
      <c r="X30" s="116"/>
      <c r="Y30" s="116"/>
    </row>
    <row r="31" spans="1:25" ht="18" customHeight="1" x14ac:dyDescent="0.25">
      <c r="A31" s="335">
        <v>10</v>
      </c>
      <c r="B31" s="211" t="s">
        <v>10</v>
      </c>
      <c r="C31" s="212">
        <v>312300000</v>
      </c>
      <c r="D31" s="213">
        <v>0.1</v>
      </c>
      <c r="E31" s="214">
        <f t="shared" ref="E31" si="18">+D31*C31</f>
        <v>31230000</v>
      </c>
      <c r="F31" s="225">
        <v>2</v>
      </c>
      <c r="G31" s="214">
        <f>+F31*E31</f>
        <v>62460000</v>
      </c>
      <c r="H31" s="77" t="s">
        <v>20</v>
      </c>
      <c r="I31" s="78">
        <v>6350</v>
      </c>
      <c r="J31" s="79">
        <f t="shared" ref="J31" si="19">+G31/I31</f>
        <v>9836.2204724409457</v>
      </c>
      <c r="K31" s="212">
        <v>5700</v>
      </c>
      <c r="L31" s="212">
        <v>2800</v>
      </c>
      <c r="M31" s="212">
        <v>11300</v>
      </c>
      <c r="N31" s="420" t="s">
        <v>46</v>
      </c>
      <c r="O31" s="420">
        <f>E31*0.05</f>
        <v>1561500</v>
      </c>
      <c r="P31" s="504">
        <v>3</v>
      </c>
      <c r="Q31" s="501">
        <v>1</v>
      </c>
    </row>
    <row r="32" spans="1:25" ht="18" customHeight="1" x14ac:dyDescent="0.25">
      <c r="A32" s="335"/>
      <c r="B32" s="211"/>
      <c r="C32" s="212"/>
      <c r="D32" s="213"/>
      <c r="E32" s="214"/>
      <c r="F32" s="225"/>
      <c r="G32" s="258"/>
      <c r="H32" s="77" t="s">
        <v>22</v>
      </c>
      <c r="I32" s="80">
        <v>6825</v>
      </c>
      <c r="J32" s="81">
        <f t="shared" ref="J32" si="20">+G31/I32</f>
        <v>9151.6483516483513</v>
      </c>
      <c r="K32" s="212"/>
      <c r="L32" s="212"/>
      <c r="M32" s="212"/>
      <c r="N32" s="421"/>
      <c r="O32" s="421"/>
      <c r="P32" s="505"/>
      <c r="Q32" s="502"/>
    </row>
    <row r="33" spans="1:17" ht="18" customHeight="1" x14ac:dyDescent="0.25">
      <c r="A33" s="335"/>
      <c r="B33" s="211"/>
      <c r="C33" s="212"/>
      <c r="D33" s="213"/>
      <c r="E33" s="214"/>
      <c r="F33" s="225"/>
      <c r="G33" s="258"/>
      <c r="H33" s="77" t="s">
        <v>21</v>
      </c>
      <c r="I33" s="82">
        <v>10650</v>
      </c>
      <c r="J33" s="83">
        <f t="shared" ref="J33" si="21">+G31/I33</f>
        <v>5864.788732394366</v>
      </c>
      <c r="K33" s="212"/>
      <c r="L33" s="212"/>
      <c r="M33" s="212"/>
      <c r="N33" s="422"/>
      <c r="O33" s="422"/>
      <c r="P33" s="506"/>
      <c r="Q33" s="503"/>
    </row>
    <row r="34" spans="1:17" ht="18" customHeight="1" x14ac:dyDescent="0.25">
      <c r="A34" s="334">
        <v>11</v>
      </c>
      <c r="B34" s="252" t="s">
        <v>28</v>
      </c>
      <c r="C34" s="253">
        <v>312300000</v>
      </c>
      <c r="D34" s="254">
        <v>8.5000000000000006E-2</v>
      </c>
      <c r="E34" s="255">
        <f t="shared" ref="E34" si="22">+D34*C34</f>
        <v>26545500.000000004</v>
      </c>
      <c r="F34" s="256">
        <v>1.75</v>
      </c>
      <c r="G34" s="255">
        <f>+F34*E34</f>
        <v>46454625.000000007</v>
      </c>
      <c r="H34" s="84" t="s">
        <v>20</v>
      </c>
      <c r="I34" s="85">
        <v>6350</v>
      </c>
      <c r="J34" s="86">
        <f t="shared" ref="J34" si="23">+G34/I34</f>
        <v>7315.6889763779536</v>
      </c>
      <c r="K34" s="253">
        <v>5700</v>
      </c>
      <c r="L34" s="253">
        <v>2300</v>
      </c>
      <c r="M34" s="253">
        <v>9400</v>
      </c>
      <c r="N34" s="391" t="s">
        <v>46</v>
      </c>
      <c r="O34" s="391">
        <f t="shared" ref="O34" si="24">E34*0.05</f>
        <v>1327275.0000000002</v>
      </c>
      <c r="P34" s="485">
        <v>3</v>
      </c>
      <c r="Q34" s="488">
        <v>1</v>
      </c>
    </row>
    <row r="35" spans="1:17" ht="18" customHeight="1" x14ac:dyDescent="0.25">
      <c r="A35" s="334"/>
      <c r="B35" s="252"/>
      <c r="C35" s="253"/>
      <c r="D35" s="254"/>
      <c r="E35" s="255"/>
      <c r="F35" s="256"/>
      <c r="G35" s="257"/>
      <c r="H35" s="84" t="s">
        <v>22</v>
      </c>
      <c r="I35" s="87">
        <v>6825</v>
      </c>
      <c r="J35" s="88">
        <f t="shared" ref="J35" si="25">+G34/I35</f>
        <v>6806.5384615384628</v>
      </c>
      <c r="K35" s="253"/>
      <c r="L35" s="253"/>
      <c r="M35" s="253"/>
      <c r="N35" s="392"/>
      <c r="O35" s="392"/>
      <c r="P35" s="486"/>
      <c r="Q35" s="489"/>
    </row>
    <row r="36" spans="1:17" ht="18" customHeight="1" x14ac:dyDescent="0.25">
      <c r="A36" s="334"/>
      <c r="B36" s="252"/>
      <c r="C36" s="253"/>
      <c r="D36" s="254"/>
      <c r="E36" s="255"/>
      <c r="F36" s="256"/>
      <c r="G36" s="257"/>
      <c r="H36" s="84" t="s">
        <v>21</v>
      </c>
      <c r="I36" s="89">
        <v>10650</v>
      </c>
      <c r="J36" s="90">
        <f t="shared" ref="J36" si="26">+G34/I36</f>
        <v>4361.9366197183108</v>
      </c>
      <c r="K36" s="253"/>
      <c r="L36" s="253"/>
      <c r="M36" s="253"/>
      <c r="N36" s="393"/>
      <c r="O36" s="393"/>
      <c r="P36" s="487"/>
      <c r="Q36" s="490"/>
    </row>
    <row r="37" spans="1:17" ht="18" customHeight="1" x14ac:dyDescent="0.25">
      <c r="A37" s="354">
        <v>12</v>
      </c>
      <c r="B37" s="206" t="s">
        <v>11</v>
      </c>
      <c r="C37" s="207">
        <v>312300000</v>
      </c>
      <c r="D37" s="208">
        <v>7.0000000000000007E-2</v>
      </c>
      <c r="E37" s="209">
        <f t="shared" ref="E37" si="27">+D37*C37</f>
        <v>21861000.000000004</v>
      </c>
      <c r="F37" s="208">
        <v>1.5</v>
      </c>
      <c r="G37" s="209">
        <f>+E37*F37</f>
        <v>32791500.000000007</v>
      </c>
      <c r="H37" s="91" t="s">
        <v>20</v>
      </c>
      <c r="I37" s="92">
        <v>6350</v>
      </c>
      <c r="J37" s="93">
        <f t="shared" ref="J37" si="28">+G37/I37</f>
        <v>5164.0157480314974</v>
      </c>
      <c r="K37" s="207">
        <v>5700</v>
      </c>
      <c r="L37" s="207">
        <v>1900</v>
      </c>
      <c r="M37" s="207">
        <v>7400</v>
      </c>
      <c r="N37" s="432" t="s">
        <v>46</v>
      </c>
      <c r="O37" s="432">
        <f t="shared" ref="O37" si="29">E37*0.05</f>
        <v>1093050.0000000002</v>
      </c>
      <c r="P37" s="429">
        <v>1</v>
      </c>
      <c r="Q37" s="426">
        <v>1</v>
      </c>
    </row>
    <row r="38" spans="1:17" ht="18" customHeight="1" x14ac:dyDescent="0.25">
      <c r="A38" s="354"/>
      <c r="B38" s="206"/>
      <c r="C38" s="207"/>
      <c r="D38" s="208"/>
      <c r="E38" s="209"/>
      <c r="F38" s="208"/>
      <c r="G38" s="209"/>
      <c r="H38" s="91" t="s">
        <v>22</v>
      </c>
      <c r="I38" s="94">
        <v>6825</v>
      </c>
      <c r="J38" s="95">
        <f t="shared" ref="J38" si="30">+G37/I38</f>
        <v>4804.6153846153857</v>
      </c>
      <c r="K38" s="207"/>
      <c r="L38" s="207"/>
      <c r="M38" s="207"/>
      <c r="N38" s="433"/>
      <c r="O38" s="433"/>
      <c r="P38" s="430"/>
      <c r="Q38" s="427"/>
    </row>
    <row r="39" spans="1:17" ht="18" customHeight="1" x14ac:dyDescent="0.25">
      <c r="A39" s="354"/>
      <c r="B39" s="206"/>
      <c r="C39" s="207"/>
      <c r="D39" s="208"/>
      <c r="E39" s="209"/>
      <c r="F39" s="208"/>
      <c r="G39" s="209"/>
      <c r="H39" s="91" t="s">
        <v>21</v>
      </c>
      <c r="I39" s="96">
        <v>10650</v>
      </c>
      <c r="J39" s="97">
        <f t="shared" ref="J39" si="31">+G37/I39</f>
        <v>3079.0140845070428</v>
      </c>
      <c r="K39" s="207"/>
      <c r="L39" s="207"/>
      <c r="M39" s="207"/>
      <c r="N39" s="434"/>
      <c r="O39" s="434"/>
      <c r="P39" s="431"/>
      <c r="Q39" s="428"/>
    </row>
    <row r="40" spans="1:17" ht="18" customHeight="1" x14ac:dyDescent="0.25">
      <c r="A40" s="353">
        <v>13</v>
      </c>
      <c r="B40" s="248" t="s">
        <v>29</v>
      </c>
      <c r="C40" s="216">
        <v>312300000</v>
      </c>
      <c r="D40" s="249">
        <v>0.05</v>
      </c>
      <c r="E40" s="250">
        <f>+D40*C40</f>
        <v>15615000</v>
      </c>
      <c r="F40" s="249">
        <v>1.5</v>
      </c>
      <c r="G40" s="250">
        <f>+E40*F40</f>
        <v>23422500</v>
      </c>
      <c r="H40" s="98" t="s">
        <v>20</v>
      </c>
      <c r="I40" s="99">
        <v>6350</v>
      </c>
      <c r="J40" s="100">
        <f>+G40/I40</f>
        <v>3688.5826771653542</v>
      </c>
      <c r="K40" s="216">
        <v>5700</v>
      </c>
      <c r="L40" s="216">
        <v>1300</v>
      </c>
      <c r="M40" s="216">
        <v>4950</v>
      </c>
      <c r="N40" s="423" t="s">
        <v>46</v>
      </c>
      <c r="O40" s="423">
        <f>E40*0.05</f>
        <v>780750</v>
      </c>
      <c r="P40" s="453">
        <v>1</v>
      </c>
      <c r="Q40" s="456">
        <v>1</v>
      </c>
    </row>
    <row r="41" spans="1:17" ht="18" customHeight="1" x14ac:dyDescent="0.25">
      <c r="A41" s="353"/>
      <c r="B41" s="248"/>
      <c r="C41" s="216"/>
      <c r="D41" s="249"/>
      <c r="E41" s="250"/>
      <c r="F41" s="249"/>
      <c r="G41" s="250"/>
      <c r="H41" s="98" t="s">
        <v>22</v>
      </c>
      <c r="I41" s="101">
        <v>6825</v>
      </c>
      <c r="J41" s="102">
        <f t="shared" ref="J41" si="32">+G40/I41</f>
        <v>3431.868131868132</v>
      </c>
      <c r="K41" s="216"/>
      <c r="L41" s="216"/>
      <c r="M41" s="216"/>
      <c r="N41" s="424"/>
      <c r="O41" s="424"/>
      <c r="P41" s="454"/>
      <c r="Q41" s="457"/>
    </row>
    <row r="42" spans="1:17" ht="18" customHeight="1" x14ac:dyDescent="0.25">
      <c r="A42" s="353"/>
      <c r="B42" s="248"/>
      <c r="C42" s="216"/>
      <c r="D42" s="249"/>
      <c r="E42" s="250"/>
      <c r="F42" s="249"/>
      <c r="G42" s="250"/>
      <c r="H42" s="98" t="s">
        <v>21</v>
      </c>
      <c r="I42" s="103">
        <v>10650</v>
      </c>
      <c r="J42" s="104">
        <f t="shared" ref="J42" si="33">+G40/I42</f>
        <v>2199.2957746478874</v>
      </c>
      <c r="K42" s="216"/>
      <c r="L42" s="216"/>
      <c r="M42" s="216"/>
      <c r="N42" s="425"/>
      <c r="O42" s="425"/>
      <c r="P42" s="455"/>
      <c r="Q42" s="458"/>
    </row>
    <row r="43" spans="1:17" ht="18" customHeight="1" x14ac:dyDescent="0.25">
      <c r="A43" s="344">
        <v>14</v>
      </c>
      <c r="B43" s="200" t="s">
        <v>12</v>
      </c>
      <c r="C43" s="288">
        <v>312300000</v>
      </c>
      <c r="D43" s="202" t="s">
        <v>16</v>
      </c>
      <c r="E43" s="203" t="s">
        <v>16</v>
      </c>
      <c r="F43" s="226"/>
      <c r="G43" s="350">
        <v>13012500</v>
      </c>
      <c r="H43" s="63" t="s">
        <v>20</v>
      </c>
      <c r="I43" s="157">
        <v>6350</v>
      </c>
      <c r="J43" s="65">
        <f>+G43/I43</f>
        <v>2049.212598425197</v>
      </c>
      <c r="K43" s="201">
        <v>5700</v>
      </c>
      <c r="L43" s="201">
        <v>700</v>
      </c>
      <c r="M43" s="201">
        <v>2600</v>
      </c>
      <c r="N43" s="464" t="s">
        <v>46</v>
      </c>
      <c r="O43" s="464" t="s">
        <v>46</v>
      </c>
      <c r="P43" s="462">
        <v>0</v>
      </c>
      <c r="Q43" s="460">
        <v>0</v>
      </c>
    </row>
    <row r="44" spans="1:17" ht="18" customHeight="1" x14ac:dyDescent="0.25">
      <c r="A44" s="344"/>
      <c r="B44" s="200"/>
      <c r="C44" s="288"/>
      <c r="D44" s="202"/>
      <c r="E44" s="203"/>
      <c r="F44" s="226"/>
      <c r="G44" s="351"/>
      <c r="H44" s="63" t="s">
        <v>22</v>
      </c>
      <c r="I44" s="158">
        <v>6825</v>
      </c>
      <c r="J44" s="67">
        <f t="shared" ref="J44" si="34">+G43/I44</f>
        <v>1906.5934065934066</v>
      </c>
      <c r="K44" s="201"/>
      <c r="L44" s="201"/>
      <c r="M44" s="201"/>
      <c r="N44" s="465"/>
      <c r="O44" s="465"/>
      <c r="P44" s="463"/>
      <c r="Q44" s="461"/>
    </row>
    <row r="45" spans="1:17" ht="18" customHeight="1" x14ac:dyDescent="0.25">
      <c r="A45" s="479"/>
      <c r="B45" s="480"/>
      <c r="C45" s="464"/>
      <c r="D45" s="481"/>
      <c r="E45" s="482"/>
      <c r="F45" s="483"/>
      <c r="G45" s="484"/>
      <c r="H45" s="123" t="s">
        <v>21</v>
      </c>
      <c r="I45" s="159">
        <v>10650</v>
      </c>
      <c r="J45" s="125">
        <f t="shared" ref="J45" si="35">+G43/I45</f>
        <v>1221.8309859154929</v>
      </c>
      <c r="K45" s="404"/>
      <c r="L45" s="404"/>
      <c r="M45" s="404"/>
      <c r="N45" s="465"/>
      <c r="O45" s="465"/>
      <c r="P45" s="463"/>
      <c r="Q45" s="461"/>
    </row>
    <row r="46" spans="1:17" ht="9.75" customHeight="1" thickBot="1" x14ac:dyDescent="0.3">
      <c r="A46" s="126"/>
      <c r="B46" s="127"/>
      <c r="C46" s="128"/>
      <c r="D46" s="129"/>
      <c r="E46" s="130"/>
      <c r="F46" s="131"/>
      <c r="G46" s="132"/>
      <c r="H46" s="133"/>
      <c r="I46" s="134"/>
      <c r="J46" s="135"/>
      <c r="K46" s="128"/>
      <c r="L46" s="128"/>
      <c r="M46" s="128"/>
      <c r="N46" s="128"/>
      <c r="O46" s="128"/>
      <c r="P46" s="126"/>
      <c r="Q46" s="126"/>
    </row>
    <row r="47" spans="1:17" ht="18" customHeight="1" thickBot="1" x14ac:dyDescent="0.3">
      <c r="A47" s="466" t="s">
        <v>86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8"/>
    </row>
    <row r="48" spans="1:17" ht="18" customHeight="1" x14ac:dyDescent="0.25">
      <c r="A48" s="469" t="s">
        <v>78</v>
      </c>
      <c r="B48" s="470"/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3">
        <v>5700</v>
      </c>
      <c r="P48" s="473"/>
      <c r="Q48" s="474"/>
    </row>
    <row r="49" spans="1:19" ht="18" customHeight="1" x14ac:dyDescent="0.25">
      <c r="A49" s="471" t="s">
        <v>79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5">
        <v>2000</v>
      </c>
      <c r="P49" s="475"/>
      <c r="Q49" s="476"/>
    </row>
    <row r="50" spans="1:19" ht="18" customHeight="1" thickBot="1" x14ac:dyDescent="0.3">
      <c r="A50" s="368" t="s">
        <v>80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96">
        <v>4500</v>
      </c>
      <c r="P50" s="396"/>
      <c r="Q50" s="397"/>
    </row>
    <row r="51" spans="1:19" ht="18" customHeight="1" thickBot="1" x14ac:dyDescent="0.3">
      <c r="A51" s="531"/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3"/>
      <c r="O51" s="533"/>
      <c r="P51" s="533"/>
      <c r="Q51" s="534"/>
    </row>
    <row r="52" spans="1:19" ht="18" customHeight="1" thickBot="1" x14ac:dyDescent="0.3">
      <c r="A52" s="370" t="s">
        <v>119</v>
      </c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2"/>
      <c r="N52" s="548" t="s">
        <v>95</v>
      </c>
      <c r="O52" s="549"/>
      <c r="P52" s="549"/>
      <c r="Q52" s="550"/>
    </row>
    <row r="53" spans="1:19" ht="18.75" customHeight="1" thickBot="1" x14ac:dyDescent="0.3">
      <c r="A53" s="373"/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5"/>
      <c r="N53" s="139" t="s">
        <v>33</v>
      </c>
      <c r="O53" s="140" t="s">
        <v>91</v>
      </c>
      <c r="P53" s="140"/>
      <c r="Q53" s="141"/>
    </row>
    <row r="54" spans="1:19" ht="9.9499999999999993" customHeight="1" x14ac:dyDescent="0.25">
      <c r="A54" s="398" t="s">
        <v>69</v>
      </c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79">
        <v>5700</v>
      </c>
      <c r="M54" s="380"/>
      <c r="N54" s="20">
        <v>4600</v>
      </c>
      <c r="O54" s="551">
        <f>SUM(N54:N58)</f>
        <v>34700</v>
      </c>
      <c r="P54" s="551">
        <f>O54/5</f>
        <v>6940</v>
      </c>
      <c r="Q54" s="551"/>
    </row>
    <row r="55" spans="1:19" ht="9.9499999999999993" customHeight="1" x14ac:dyDescent="0.25">
      <c r="A55" s="400"/>
      <c r="B55" s="401"/>
      <c r="C55" s="401"/>
      <c r="D55" s="401"/>
      <c r="E55" s="401"/>
      <c r="F55" s="401"/>
      <c r="G55" s="401"/>
      <c r="H55" s="401"/>
      <c r="I55" s="401"/>
      <c r="J55" s="401"/>
      <c r="K55" s="401"/>
      <c r="L55" s="381"/>
      <c r="M55" s="382"/>
      <c r="N55" s="20">
        <v>6350</v>
      </c>
      <c r="O55" s="262"/>
      <c r="P55" s="261"/>
      <c r="Q55" s="261"/>
    </row>
    <row r="56" spans="1:19" ht="9.9499999999999993" customHeight="1" x14ac:dyDescent="0.25">
      <c r="A56" s="402" t="s">
        <v>70</v>
      </c>
      <c r="B56" s="403"/>
      <c r="C56" s="403"/>
      <c r="D56" s="403"/>
      <c r="E56" s="403"/>
      <c r="F56" s="403"/>
      <c r="G56" s="403"/>
      <c r="H56" s="403"/>
      <c r="I56" s="403"/>
      <c r="J56" s="403"/>
      <c r="K56" s="403"/>
      <c r="L56" s="383">
        <v>1900</v>
      </c>
      <c r="M56" s="384"/>
      <c r="N56" s="20">
        <v>6825</v>
      </c>
      <c r="O56" s="262"/>
      <c r="P56" s="261"/>
      <c r="Q56" s="261"/>
    </row>
    <row r="57" spans="1:19" ht="9.9499999999999993" customHeight="1" x14ac:dyDescent="0.25">
      <c r="A57" s="402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383"/>
      <c r="M57" s="384"/>
      <c r="N57" s="20">
        <v>8100</v>
      </c>
      <c r="O57" s="262"/>
      <c r="P57" s="261"/>
      <c r="Q57" s="261"/>
    </row>
    <row r="58" spans="1:19" ht="9.9499999999999993" customHeight="1" thickBot="1" x14ac:dyDescent="0.3">
      <c r="A58" s="402" t="s">
        <v>71</v>
      </c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383">
        <v>2800</v>
      </c>
      <c r="M58" s="384"/>
      <c r="N58" s="20">
        <v>8825</v>
      </c>
      <c r="O58" s="552"/>
      <c r="P58" s="553"/>
      <c r="Q58" s="553"/>
    </row>
    <row r="59" spans="1:19" ht="9.9499999999999993" customHeight="1" x14ac:dyDescent="0.25">
      <c r="A59" s="402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383"/>
      <c r="M59" s="384"/>
      <c r="N59" s="144"/>
      <c r="O59" s="145"/>
      <c r="P59" s="145"/>
      <c r="Q59" s="146"/>
    </row>
    <row r="60" spans="1:19" ht="9.9499999999999993" customHeight="1" x14ac:dyDescent="0.25">
      <c r="A60" s="402" t="s">
        <v>72</v>
      </c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383">
        <v>4300</v>
      </c>
      <c r="M60" s="384"/>
      <c r="N60" s="147" t="s">
        <v>109</v>
      </c>
      <c r="O60" s="121"/>
      <c r="P60" s="121"/>
      <c r="Q60" s="148"/>
    </row>
    <row r="61" spans="1:19" ht="9.9499999999999993" customHeight="1" x14ac:dyDescent="0.25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383"/>
      <c r="M61" s="384"/>
      <c r="N61" s="147"/>
      <c r="O61" s="121"/>
      <c r="P61" s="121"/>
      <c r="Q61" s="148"/>
    </row>
    <row r="62" spans="1:19" ht="9.9499999999999993" customHeight="1" x14ac:dyDescent="0.25">
      <c r="A62" s="366" t="s">
        <v>73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94">
        <v>7400</v>
      </c>
      <c r="M62" s="395"/>
      <c r="N62" s="147" t="s">
        <v>110</v>
      </c>
      <c r="O62" s="121"/>
      <c r="P62" s="121"/>
      <c r="Q62" s="148"/>
      <c r="R62" s="155"/>
      <c r="S62" s="120"/>
    </row>
    <row r="63" spans="1:19" ht="9.9499999999999993" customHeight="1" thickBot="1" x14ac:dyDescent="0.3">
      <c r="A63" s="366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94"/>
      <c r="M63" s="395"/>
      <c r="N63" s="149"/>
      <c r="O63" s="150"/>
      <c r="P63" s="150"/>
      <c r="Q63" s="151"/>
      <c r="R63" s="155"/>
      <c r="S63" s="120"/>
    </row>
    <row r="64" spans="1:19" ht="9.9499999999999993" customHeight="1" x14ac:dyDescent="0.25">
      <c r="A64" s="366" t="s">
        <v>74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94">
        <v>11300</v>
      </c>
      <c r="M64" s="395"/>
      <c r="N64" s="563" t="s">
        <v>111</v>
      </c>
      <c r="O64" s="564"/>
      <c r="P64" s="564"/>
      <c r="Q64" s="565"/>
      <c r="R64" s="155"/>
      <c r="S64" s="120"/>
    </row>
    <row r="65" spans="1:19" ht="9.9499999999999993" customHeight="1" thickBot="1" x14ac:dyDescent="0.3">
      <c r="A65" s="366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94"/>
      <c r="M65" s="395"/>
      <c r="N65" s="560"/>
      <c r="O65" s="561"/>
      <c r="P65" s="561"/>
      <c r="Q65" s="562"/>
      <c r="R65" s="155"/>
      <c r="S65" s="120"/>
    </row>
    <row r="66" spans="1:19" ht="9.9499999999999993" customHeight="1" x14ac:dyDescent="0.25">
      <c r="A66" s="366" t="s">
        <v>75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94">
        <v>16500</v>
      </c>
      <c r="M66" s="395"/>
      <c r="N66" s="557" t="s">
        <v>112</v>
      </c>
      <c r="O66" s="558"/>
      <c r="P66" s="558"/>
      <c r="Q66" s="559"/>
    </row>
    <row r="67" spans="1:19" ht="9.9499999999999993" customHeight="1" thickBot="1" x14ac:dyDescent="0.3">
      <c r="A67" s="368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96"/>
      <c r="M67" s="397"/>
      <c r="N67" s="560"/>
      <c r="O67" s="561"/>
      <c r="P67" s="561"/>
      <c r="Q67" s="562"/>
    </row>
    <row r="68" spans="1:19" ht="18.75" customHeight="1" thickBot="1" x14ac:dyDescent="0.3">
      <c r="N68" s="554" t="s">
        <v>113</v>
      </c>
      <c r="O68" s="555"/>
      <c r="P68" s="555"/>
      <c r="Q68" s="556"/>
    </row>
    <row r="69" spans="1:19" ht="15.75" x14ac:dyDescent="0.25">
      <c r="C69" s="19" t="s">
        <v>63</v>
      </c>
      <c r="D69" s="19"/>
      <c r="E69" s="19"/>
      <c r="F69" s="19"/>
      <c r="G69" s="19"/>
      <c r="H69" s="19"/>
      <c r="I69" s="19"/>
      <c r="J69" s="19"/>
      <c r="K69" s="19"/>
      <c r="L69" s="19"/>
    </row>
    <row r="70" spans="1:19" ht="15.75" x14ac:dyDescent="0.25">
      <c r="C70" s="19"/>
      <c r="D70" s="19" t="s">
        <v>62</v>
      </c>
      <c r="E70" s="19"/>
      <c r="F70" s="19"/>
      <c r="G70" s="19"/>
      <c r="H70" s="19"/>
      <c r="I70" s="19"/>
      <c r="J70" s="19"/>
      <c r="K70" s="19"/>
      <c r="L70" s="19"/>
    </row>
    <row r="71" spans="1:19" ht="15.75" x14ac:dyDescent="0.25">
      <c r="C71" s="19"/>
      <c r="D71" s="19" t="s">
        <v>56</v>
      </c>
      <c r="E71" s="19"/>
      <c r="F71" s="19"/>
      <c r="G71" s="19"/>
      <c r="H71" s="19"/>
      <c r="I71" s="19"/>
      <c r="J71" s="19"/>
      <c r="K71" s="19"/>
      <c r="L71" s="19"/>
    </row>
    <row r="72" spans="1:19" ht="5.25" customHeight="1" x14ac:dyDescent="0.25"/>
    <row r="73" spans="1:19" ht="15.75" thickBot="1" x14ac:dyDescent="0.3">
      <c r="B73" s="156" t="s">
        <v>108</v>
      </c>
      <c r="C73" s="1" t="s">
        <v>33</v>
      </c>
      <c r="D73" s="1" t="s">
        <v>34</v>
      </c>
      <c r="I73" s="1" t="s">
        <v>35</v>
      </c>
    </row>
    <row r="74" spans="1:19" ht="15" customHeight="1" x14ac:dyDescent="0.25">
      <c r="D74" s="20">
        <v>4600</v>
      </c>
      <c r="E74" s="261">
        <f>SUM(D74:D78)</f>
        <v>34700</v>
      </c>
      <c r="F74" s="261">
        <f>E74/5</f>
        <v>6940</v>
      </c>
      <c r="G74" s="259">
        <f>F74*45000</f>
        <v>312300000</v>
      </c>
      <c r="I74" s="20">
        <v>4600</v>
      </c>
      <c r="J74" s="477">
        <f>SUM(I74:I78)</f>
        <v>34700</v>
      </c>
      <c r="K74" s="261">
        <f>J74/5</f>
        <v>6940</v>
      </c>
      <c r="L74" s="259">
        <f>K74*250</f>
        <v>1735000</v>
      </c>
      <c r="N74" s="293" t="s">
        <v>58</v>
      </c>
      <c r="O74" s="294"/>
      <c r="P74" s="295"/>
      <c r="Q74" s="114"/>
    </row>
    <row r="75" spans="1:19" x14ac:dyDescent="0.25">
      <c r="D75" s="20">
        <v>6350</v>
      </c>
      <c r="E75" s="262"/>
      <c r="F75" s="262"/>
      <c r="G75" s="260"/>
      <c r="I75" s="20">
        <v>6350</v>
      </c>
      <c r="J75" s="478"/>
      <c r="K75" s="262"/>
      <c r="L75" s="260"/>
      <c r="N75" s="296"/>
      <c r="O75" s="297"/>
      <c r="P75" s="298"/>
      <c r="Q75" s="114"/>
    </row>
    <row r="76" spans="1:19" x14ac:dyDescent="0.25">
      <c r="D76" s="20">
        <v>6825</v>
      </c>
      <c r="E76" s="262"/>
      <c r="F76" s="262"/>
      <c r="G76" s="260"/>
      <c r="I76" s="20">
        <v>6825</v>
      </c>
      <c r="J76" s="478"/>
      <c r="K76" s="262"/>
      <c r="L76" s="260"/>
      <c r="N76" s="296"/>
      <c r="O76" s="297"/>
      <c r="P76" s="298"/>
      <c r="Q76" s="114"/>
    </row>
    <row r="77" spans="1:19" x14ac:dyDescent="0.25">
      <c r="D77" s="20">
        <v>8100</v>
      </c>
      <c r="E77" s="262"/>
      <c r="F77" s="262"/>
      <c r="G77" s="260"/>
      <c r="I77" s="20">
        <v>8100</v>
      </c>
      <c r="J77" s="478"/>
      <c r="K77" s="262"/>
      <c r="L77" s="260"/>
      <c r="N77" s="296"/>
      <c r="O77" s="297"/>
      <c r="P77" s="298"/>
      <c r="Q77" s="114"/>
    </row>
    <row r="78" spans="1:19" ht="15" customHeight="1" x14ac:dyDescent="0.25">
      <c r="D78" s="20">
        <v>8825</v>
      </c>
      <c r="E78" s="262"/>
      <c r="F78" s="262"/>
      <c r="G78" s="260"/>
      <c r="I78" s="20">
        <v>8825</v>
      </c>
      <c r="J78" s="478"/>
      <c r="K78" s="262"/>
      <c r="L78" s="260"/>
      <c r="N78" s="296" t="s">
        <v>59</v>
      </c>
      <c r="O78" s="297"/>
      <c r="P78" s="298"/>
      <c r="Q78" s="114"/>
    </row>
    <row r="79" spans="1:19" ht="6" customHeight="1" thickBot="1" x14ac:dyDescent="0.3">
      <c r="N79" s="296"/>
      <c r="O79" s="297"/>
      <c r="P79" s="298"/>
      <c r="Q79" s="114"/>
    </row>
    <row r="80" spans="1:19" ht="17.25" customHeight="1" thickBot="1" x14ac:dyDescent="0.3">
      <c r="C80" s="276" t="s">
        <v>47</v>
      </c>
      <c r="D80" s="277"/>
      <c r="E80" s="277"/>
      <c r="F80" s="277"/>
      <c r="G80" s="277"/>
      <c r="H80" s="277"/>
      <c r="I80" s="277"/>
      <c r="J80" s="277"/>
      <c r="K80" s="277"/>
      <c r="L80" s="278"/>
      <c r="N80" s="296"/>
      <c r="O80" s="297"/>
      <c r="P80" s="298"/>
      <c r="Q80" s="114"/>
    </row>
    <row r="81" spans="3:17" ht="15.75" x14ac:dyDescent="0.25">
      <c r="C81" s="263" t="s">
        <v>48</v>
      </c>
      <c r="D81" s="264"/>
      <c r="E81" s="264"/>
      <c r="F81" s="264"/>
      <c r="G81" s="264"/>
      <c r="H81" s="264"/>
      <c r="I81" s="264"/>
      <c r="J81" s="264"/>
      <c r="K81" s="264"/>
      <c r="L81" s="265"/>
      <c r="N81" s="296"/>
      <c r="O81" s="297"/>
      <c r="P81" s="298"/>
      <c r="Q81" s="114"/>
    </row>
    <row r="82" spans="3:17" ht="6" customHeight="1" x14ac:dyDescent="0.25">
      <c r="C82" s="111"/>
      <c r="D82" s="112"/>
      <c r="E82" s="112"/>
      <c r="F82" s="112"/>
      <c r="G82" s="112"/>
      <c r="H82" s="112"/>
      <c r="I82" s="112"/>
      <c r="J82" s="112"/>
      <c r="K82" s="112"/>
      <c r="L82" s="113"/>
      <c r="N82" s="296"/>
      <c r="O82" s="297"/>
      <c r="P82" s="298"/>
      <c r="Q82" s="114"/>
    </row>
    <row r="83" spans="3:17" ht="16.5" thickBot="1" x14ac:dyDescent="0.3">
      <c r="C83" s="279" t="s">
        <v>51</v>
      </c>
      <c r="D83" s="280"/>
      <c r="E83" s="280"/>
      <c r="F83" s="280"/>
      <c r="G83" s="280"/>
      <c r="H83" s="280"/>
      <c r="I83" s="280"/>
      <c r="J83" s="280"/>
      <c r="K83" s="280"/>
      <c r="L83" s="281"/>
      <c r="N83" s="296"/>
      <c r="O83" s="297"/>
      <c r="P83" s="298"/>
      <c r="Q83" s="114"/>
    </row>
    <row r="84" spans="3:17" ht="16.5" customHeight="1" thickBot="1" x14ac:dyDescent="0.3">
      <c r="C84" s="19"/>
      <c r="D84" s="19"/>
      <c r="E84" s="19"/>
      <c r="F84" s="19"/>
      <c r="G84" s="19"/>
      <c r="H84" s="19"/>
      <c r="I84" s="19"/>
      <c r="J84" s="19"/>
      <c r="K84" s="19"/>
      <c r="L84" s="19"/>
      <c r="N84" s="296" t="s">
        <v>114</v>
      </c>
      <c r="O84" s="297"/>
      <c r="P84" s="298"/>
      <c r="Q84" s="114"/>
    </row>
    <row r="85" spans="3:17" ht="15.75" x14ac:dyDescent="0.25">
      <c r="C85" s="282" t="s">
        <v>49</v>
      </c>
      <c r="D85" s="283"/>
      <c r="E85" s="283"/>
      <c r="F85" s="283"/>
      <c r="G85" s="283"/>
      <c r="H85" s="283"/>
      <c r="I85" s="283"/>
      <c r="J85" s="283"/>
      <c r="K85" s="283"/>
      <c r="L85" s="284"/>
      <c r="N85" s="296"/>
      <c r="O85" s="297"/>
      <c r="P85" s="298"/>
    </row>
    <row r="86" spans="3:17" ht="6" customHeight="1" x14ac:dyDescent="0.25">
      <c r="C86" s="285"/>
      <c r="D86" s="286"/>
      <c r="E86" s="286"/>
      <c r="F86" s="286"/>
      <c r="G86" s="286"/>
      <c r="H86" s="286"/>
      <c r="I86" s="286"/>
      <c r="J86" s="286"/>
      <c r="K86" s="286"/>
      <c r="L86" s="287"/>
      <c r="N86" s="296"/>
      <c r="O86" s="297"/>
      <c r="P86" s="298"/>
    </row>
    <row r="87" spans="3:17" ht="16.5" thickBot="1" x14ac:dyDescent="0.3">
      <c r="C87" s="279" t="s">
        <v>50</v>
      </c>
      <c r="D87" s="280"/>
      <c r="E87" s="280"/>
      <c r="F87" s="280"/>
      <c r="G87" s="280"/>
      <c r="H87" s="280"/>
      <c r="I87" s="280"/>
      <c r="J87" s="280"/>
      <c r="K87" s="280"/>
      <c r="L87" s="281"/>
      <c r="N87" s="299"/>
      <c r="O87" s="300"/>
      <c r="P87" s="301"/>
    </row>
    <row r="88" spans="3:17" ht="6" customHeight="1" thickBot="1" x14ac:dyDescent="0.3"/>
    <row r="89" spans="3:17" ht="15.75" customHeight="1" x14ac:dyDescent="0.25">
      <c r="C89" s="302" t="s">
        <v>52</v>
      </c>
      <c r="D89" s="303"/>
      <c r="E89" s="303"/>
      <c r="F89" s="303"/>
      <c r="G89" s="303"/>
      <c r="H89" s="303"/>
      <c r="I89" s="303"/>
      <c r="J89" s="303"/>
      <c r="K89" s="303"/>
      <c r="L89" s="304"/>
      <c r="N89" s="311" t="s">
        <v>64</v>
      </c>
      <c r="O89" s="312"/>
      <c r="P89" s="312"/>
      <c r="Q89" s="313"/>
    </row>
    <row r="90" spans="3:17" x14ac:dyDescent="0.25">
      <c r="C90" s="305"/>
      <c r="D90" s="306"/>
      <c r="E90" s="306"/>
      <c r="F90" s="306"/>
      <c r="G90" s="306"/>
      <c r="H90" s="306"/>
      <c r="I90" s="306"/>
      <c r="J90" s="306"/>
      <c r="K90" s="306"/>
      <c r="L90" s="307"/>
      <c r="N90" s="314"/>
      <c r="O90" s="315"/>
      <c r="P90" s="315"/>
      <c r="Q90" s="316"/>
    </row>
    <row r="91" spans="3:17" ht="15.75" thickBot="1" x14ac:dyDescent="0.3">
      <c r="C91" s="308"/>
      <c r="D91" s="309"/>
      <c r="E91" s="309"/>
      <c r="F91" s="309"/>
      <c r="G91" s="309"/>
      <c r="H91" s="309"/>
      <c r="I91" s="309"/>
      <c r="J91" s="309"/>
      <c r="K91" s="309"/>
      <c r="L91" s="310"/>
      <c r="N91" s="314"/>
      <c r="O91" s="315"/>
      <c r="P91" s="315"/>
      <c r="Q91" s="316"/>
    </row>
    <row r="92" spans="3:17" ht="6" customHeight="1" thickBot="1" x14ac:dyDescent="0.3">
      <c r="N92" s="314"/>
      <c r="O92" s="315"/>
      <c r="P92" s="315"/>
      <c r="Q92" s="316"/>
    </row>
    <row r="93" spans="3:17" ht="15.75" x14ac:dyDescent="0.25">
      <c r="C93" s="263" t="s">
        <v>53</v>
      </c>
      <c r="D93" s="264"/>
      <c r="E93" s="264"/>
      <c r="F93" s="264"/>
      <c r="G93" s="264"/>
      <c r="H93" s="264"/>
      <c r="I93" s="264"/>
      <c r="J93" s="264"/>
      <c r="K93" s="264"/>
      <c r="L93" s="265"/>
      <c r="N93" s="314"/>
      <c r="O93" s="315"/>
      <c r="P93" s="315"/>
      <c r="Q93" s="316"/>
    </row>
    <row r="94" spans="3:17" x14ac:dyDescent="0.25">
      <c r="C94" s="266" t="s">
        <v>54</v>
      </c>
      <c r="D94" s="267"/>
      <c r="E94" s="267"/>
      <c r="F94" s="267"/>
      <c r="G94" s="267"/>
      <c r="H94" s="267"/>
      <c r="I94" s="267"/>
      <c r="J94" s="267"/>
      <c r="K94" s="267"/>
      <c r="L94" s="268"/>
      <c r="N94" s="314"/>
      <c r="O94" s="315"/>
      <c r="P94" s="315"/>
      <c r="Q94" s="316"/>
    </row>
    <row r="95" spans="3:17" x14ac:dyDescent="0.25">
      <c r="C95" s="266"/>
      <c r="D95" s="267"/>
      <c r="E95" s="267"/>
      <c r="F95" s="267"/>
      <c r="G95" s="267"/>
      <c r="H95" s="267"/>
      <c r="I95" s="267"/>
      <c r="J95" s="267"/>
      <c r="K95" s="267"/>
      <c r="L95" s="268"/>
      <c r="N95" s="314"/>
      <c r="O95" s="315"/>
      <c r="P95" s="315"/>
      <c r="Q95" s="316"/>
    </row>
    <row r="96" spans="3:17" x14ac:dyDescent="0.25">
      <c r="C96" s="266"/>
      <c r="D96" s="267"/>
      <c r="E96" s="267"/>
      <c r="F96" s="267"/>
      <c r="G96" s="267"/>
      <c r="H96" s="267"/>
      <c r="I96" s="267"/>
      <c r="J96" s="267"/>
      <c r="K96" s="267"/>
      <c r="L96" s="268"/>
      <c r="N96" s="314"/>
      <c r="O96" s="315"/>
      <c r="P96" s="315"/>
      <c r="Q96" s="316"/>
    </row>
    <row r="97" spans="3:17" ht="3.75" customHeight="1" x14ac:dyDescent="0.25">
      <c r="C97" s="266"/>
      <c r="D97" s="267"/>
      <c r="E97" s="267"/>
      <c r="F97" s="267"/>
      <c r="G97" s="267"/>
      <c r="H97" s="267"/>
      <c r="I97" s="267"/>
      <c r="J97" s="267"/>
      <c r="K97" s="267"/>
      <c r="L97" s="268"/>
      <c r="N97" s="314"/>
      <c r="O97" s="315"/>
      <c r="P97" s="315"/>
      <c r="Q97" s="316"/>
    </row>
    <row r="98" spans="3:17" x14ac:dyDescent="0.25">
      <c r="C98" s="266" t="s">
        <v>55</v>
      </c>
      <c r="D98" s="267"/>
      <c r="E98" s="267"/>
      <c r="F98" s="267"/>
      <c r="G98" s="267"/>
      <c r="H98" s="267"/>
      <c r="I98" s="267"/>
      <c r="J98" s="267"/>
      <c r="K98" s="267"/>
      <c r="L98" s="268"/>
      <c r="N98" s="314"/>
      <c r="O98" s="315"/>
      <c r="P98" s="315"/>
      <c r="Q98" s="316"/>
    </row>
    <row r="99" spans="3:17" ht="15.75" thickBot="1" x14ac:dyDescent="0.3">
      <c r="C99" s="269"/>
      <c r="D99" s="270"/>
      <c r="E99" s="270"/>
      <c r="F99" s="270"/>
      <c r="G99" s="270"/>
      <c r="H99" s="270"/>
      <c r="I99" s="270"/>
      <c r="J99" s="270"/>
      <c r="K99" s="270"/>
      <c r="L99" s="271"/>
      <c r="N99" s="314"/>
      <c r="O99" s="315"/>
      <c r="P99" s="315"/>
      <c r="Q99" s="316"/>
    </row>
    <row r="100" spans="3:17" ht="15.75" thickBot="1" x14ac:dyDescent="0.3">
      <c r="N100" s="317"/>
      <c r="O100" s="318"/>
      <c r="P100" s="318"/>
      <c r="Q100" s="319"/>
    </row>
  </sheetData>
  <mergeCells count="255">
    <mergeCell ref="N84:P87"/>
    <mergeCell ref="C85:L85"/>
    <mergeCell ref="C86:L86"/>
    <mergeCell ref="C87:L87"/>
    <mergeCell ref="C89:L91"/>
    <mergeCell ref="N89:Q100"/>
    <mergeCell ref="C93:L93"/>
    <mergeCell ref="C94:L97"/>
    <mergeCell ref="C98:L99"/>
    <mergeCell ref="L74:L78"/>
    <mergeCell ref="N74:P77"/>
    <mergeCell ref="N78:P83"/>
    <mergeCell ref="C80:L80"/>
    <mergeCell ref="C81:L81"/>
    <mergeCell ref="C83:L83"/>
    <mergeCell ref="N64:Q65"/>
    <mergeCell ref="A66:K67"/>
    <mergeCell ref="L66:M67"/>
    <mergeCell ref="N66:Q67"/>
    <mergeCell ref="N68:Q68"/>
    <mergeCell ref="E74:E78"/>
    <mergeCell ref="F74:F78"/>
    <mergeCell ref="G74:G78"/>
    <mergeCell ref="J74:J78"/>
    <mergeCell ref="K74:K78"/>
    <mergeCell ref="L58:M59"/>
    <mergeCell ref="A60:K61"/>
    <mergeCell ref="L60:M61"/>
    <mergeCell ref="A62:K63"/>
    <mergeCell ref="L62:M63"/>
    <mergeCell ref="A64:K65"/>
    <mergeCell ref="L64:M65"/>
    <mergeCell ref="A51:Q51"/>
    <mergeCell ref="A52:M53"/>
    <mergeCell ref="N52:Q52"/>
    <mergeCell ref="A54:K55"/>
    <mergeCell ref="L54:M55"/>
    <mergeCell ref="O54:O58"/>
    <mergeCell ref="P54:Q58"/>
    <mergeCell ref="A56:K57"/>
    <mergeCell ref="L56:M57"/>
    <mergeCell ref="A58:K59"/>
    <mergeCell ref="A47:Q47"/>
    <mergeCell ref="A48:N48"/>
    <mergeCell ref="O48:Q48"/>
    <mergeCell ref="A49:N49"/>
    <mergeCell ref="O49:Q49"/>
    <mergeCell ref="A50:N50"/>
    <mergeCell ref="O50:Q50"/>
    <mergeCell ref="L43:L45"/>
    <mergeCell ref="M43:M45"/>
    <mergeCell ref="N43:N45"/>
    <mergeCell ref="O43:O45"/>
    <mergeCell ref="P43:P45"/>
    <mergeCell ref="Q43:Q45"/>
    <mergeCell ref="P40:P42"/>
    <mergeCell ref="Q40:Q42"/>
    <mergeCell ref="A43:A45"/>
    <mergeCell ref="B43:B45"/>
    <mergeCell ref="C43:C45"/>
    <mergeCell ref="D43:D45"/>
    <mergeCell ref="E43:E45"/>
    <mergeCell ref="F43:F45"/>
    <mergeCell ref="G43:G45"/>
    <mergeCell ref="K43:K45"/>
    <mergeCell ref="G40:G42"/>
    <mergeCell ref="K40:K42"/>
    <mergeCell ref="L40:L42"/>
    <mergeCell ref="M40:M42"/>
    <mergeCell ref="N40:N42"/>
    <mergeCell ref="O40:O42"/>
    <mergeCell ref="A40:A42"/>
    <mergeCell ref="B40:B42"/>
    <mergeCell ref="C40:C42"/>
    <mergeCell ref="D40:D42"/>
    <mergeCell ref="E40:E42"/>
    <mergeCell ref="F40:F42"/>
    <mergeCell ref="L37:L39"/>
    <mergeCell ref="M37:M39"/>
    <mergeCell ref="N37:N39"/>
    <mergeCell ref="O37:O39"/>
    <mergeCell ref="P37:P39"/>
    <mergeCell ref="Q37:Q39"/>
    <mergeCell ref="P34:P36"/>
    <mergeCell ref="Q34:Q36"/>
    <mergeCell ref="A37:A39"/>
    <mergeCell ref="B37:B39"/>
    <mergeCell ref="C37:C39"/>
    <mergeCell ref="D37:D39"/>
    <mergeCell ref="E37:E39"/>
    <mergeCell ref="F37:F39"/>
    <mergeCell ref="G37:G39"/>
    <mergeCell ref="K37:K39"/>
    <mergeCell ref="G34:G36"/>
    <mergeCell ref="K34:K36"/>
    <mergeCell ref="L34:L36"/>
    <mergeCell ref="M34:M36"/>
    <mergeCell ref="N34:N36"/>
    <mergeCell ref="O34:O36"/>
    <mergeCell ref="A34:A36"/>
    <mergeCell ref="B34:B36"/>
    <mergeCell ref="C34:C36"/>
    <mergeCell ref="D34:D36"/>
    <mergeCell ref="E34:E36"/>
    <mergeCell ref="F34:F36"/>
    <mergeCell ref="L31:L33"/>
    <mergeCell ref="M31:M33"/>
    <mergeCell ref="N31:N33"/>
    <mergeCell ref="O31:O33"/>
    <mergeCell ref="P31:P33"/>
    <mergeCell ref="Q31:Q33"/>
    <mergeCell ref="P28:P30"/>
    <mergeCell ref="Q28:Q30"/>
    <mergeCell ref="A31:A33"/>
    <mergeCell ref="B31:B33"/>
    <mergeCell ref="C31:C33"/>
    <mergeCell ref="D31:D33"/>
    <mergeCell ref="E31:E33"/>
    <mergeCell ref="F31:F33"/>
    <mergeCell ref="G31:G33"/>
    <mergeCell ref="K31:K33"/>
    <mergeCell ref="G28:G30"/>
    <mergeCell ref="K28:K30"/>
    <mergeCell ref="L28:L30"/>
    <mergeCell ref="M28:M30"/>
    <mergeCell ref="N28:N30"/>
    <mergeCell ref="O28:O30"/>
    <mergeCell ref="A28:A30"/>
    <mergeCell ref="B28:B30"/>
    <mergeCell ref="C28:C30"/>
    <mergeCell ref="D28:D30"/>
    <mergeCell ref="E28:E30"/>
    <mergeCell ref="F28:F30"/>
    <mergeCell ref="L25:L27"/>
    <mergeCell ref="M25:M27"/>
    <mergeCell ref="N25:N27"/>
    <mergeCell ref="O25:O27"/>
    <mergeCell ref="P25:P27"/>
    <mergeCell ref="Q25:Q27"/>
    <mergeCell ref="P22:P24"/>
    <mergeCell ref="Q22:Q24"/>
    <mergeCell ref="A25:A27"/>
    <mergeCell ref="B25:B27"/>
    <mergeCell ref="C25:C27"/>
    <mergeCell ref="D25:D27"/>
    <mergeCell ref="E25:E27"/>
    <mergeCell ref="F25:F27"/>
    <mergeCell ref="G25:G27"/>
    <mergeCell ref="K25:K27"/>
    <mergeCell ref="G22:G24"/>
    <mergeCell ref="K22:K24"/>
    <mergeCell ref="L22:L24"/>
    <mergeCell ref="M22:M24"/>
    <mergeCell ref="N22:N24"/>
    <mergeCell ref="O22:O24"/>
    <mergeCell ref="A22:A24"/>
    <mergeCell ref="B22:B24"/>
    <mergeCell ref="C22:C24"/>
    <mergeCell ref="D22:D24"/>
    <mergeCell ref="E22:E24"/>
    <mergeCell ref="F22:F24"/>
    <mergeCell ref="L19:L21"/>
    <mergeCell ref="M19:M21"/>
    <mergeCell ref="N19:N21"/>
    <mergeCell ref="O19:O21"/>
    <mergeCell ref="P19:P21"/>
    <mergeCell ref="Q19:Q21"/>
    <mergeCell ref="P16:P18"/>
    <mergeCell ref="Q16:Q18"/>
    <mergeCell ref="A19:A21"/>
    <mergeCell ref="B19:B21"/>
    <mergeCell ref="C19:C21"/>
    <mergeCell ref="D19:D21"/>
    <mergeCell ref="E19:E21"/>
    <mergeCell ref="F19:F21"/>
    <mergeCell ref="G19:G21"/>
    <mergeCell ref="K19:K21"/>
    <mergeCell ref="G16:G18"/>
    <mergeCell ref="K16:K18"/>
    <mergeCell ref="L16:L18"/>
    <mergeCell ref="M16:M18"/>
    <mergeCell ref="N16:N18"/>
    <mergeCell ref="O16:O18"/>
    <mergeCell ref="A16:A18"/>
    <mergeCell ref="B16:B18"/>
    <mergeCell ref="C16:C18"/>
    <mergeCell ref="D16:D18"/>
    <mergeCell ref="E16:E18"/>
    <mergeCell ref="F16:F18"/>
    <mergeCell ref="L13:L15"/>
    <mergeCell ref="M13:M15"/>
    <mergeCell ref="N13:N15"/>
    <mergeCell ref="O13:O15"/>
    <mergeCell ref="P13:P15"/>
    <mergeCell ref="Q13:Q15"/>
    <mergeCell ref="P10:P12"/>
    <mergeCell ref="Q10:Q12"/>
    <mergeCell ref="A13:A15"/>
    <mergeCell ref="B13:B15"/>
    <mergeCell ref="C13:C15"/>
    <mergeCell ref="D13:D15"/>
    <mergeCell ref="E13:E15"/>
    <mergeCell ref="F13:F15"/>
    <mergeCell ref="G13:G15"/>
    <mergeCell ref="K13:K15"/>
    <mergeCell ref="G10:G12"/>
    <mergeCell ref="K10:K12"/>
    <mergeCell ref="L10:L12"/>
    <mergeCell ref="M10:M12"/>
    <mergeCell ref="N10:N12"/>
    <mergeCell ref="O10:O12"/>
    <mergeCell ref="A10:A12"/>
    <mergeCell ref="B10:B12"/>
    <mergeCell ref="C10:C12"/>
    <mergeCell ref="D10:D12"/>
    <mergeCell ref="E10:E12"/>
    <mergeCell ref="F10:F12"/>
    <mergeCell ref="L7:L9"/>
    <mergeCell ref="M7:M9"/>
    <mergeCell ref="N7:N9"/>
    <mergeCell ref="O7:O9"/>
    <mergeCell ref="P7:P9"/>
    <mergeCell ref="Q7:Q9"/>
    <mergeCell ref="P4:P6"/>
    <mergeCell ref="Q4:Q6"/>
    <mergeCell ref="A7:A9"/>
    <mergeCell ref="B7:B9"/>
    <mergeCell ref="C7:C9"/>
    <mergeCell ref="D7:D9"/>
    <mergeCell ref="E7:E9"/>
    <mergeCell ref="F7:F9"/>
    <mergeCell ref="G7:G9"/>
    <mergeCell ref="K7:K9"/>
    <mergeCell ref="G4:G6"/>
    <mergeCell ref="K4:K6"/>
    <mergeCell ref="L4:L6"/>
    <mergeCell ref="M4:M6"/>
    <mergeCell ref="N4:N6"/>
    <mergeCell ref="O4:O6"/>
    <mergeCell ref="A4:A6"/>
    <mergeCell ref="B4:B6"/>
    <mergeCell ref="C4:C6"/>
    <mergeCell ref="D4:D6"/>
    <mergeCell ref="E4:E6"/>
    <mergeCell ref="F4:F6"/>
    <mergeCell ref="A1:Q1"/>
    <mergeCell ref="A2:C2"/>
    <mergeCell ref="D2:E2"/>
    <mergeCell ref="F2:J2"/>
    <mergeCell ref="K2:M2"/>
    <mergeCell ref="N2:N3"/>
    <mergeCell ref="O2:O3"/>
    <mergeCell ref="P2:P3"/>
    <mergeCell ref="Q2:Q3"/>
    <mergeCell ref="H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2020 YILI</vt:lpstr>
      <vt:lpstr>2021 YILI</vt:lpstr>
      <vt:lpstr>2022 YILI</vt:lpstr>
      <vt:lpstr>2022-2 YILI</vt:lpstr>
      <vt:lpstr>2022-3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GERVAN</dc:creator>
  <cp:lastModifiedBy>Yuksel Kaya</cp:lastModifiedBy>
  <cp:lastPrinted>2023-03-10T05:52:36Z</cp:lastPrinted>
  <dcterms:created xsi:type="dcterms:W3CDTF">2019-11-02T14:38:29Z</dcterms:created>
  <dcterms:modified xsi:type="dcterms:W3CDTF">2023-03-15T08:04:08Z</dcterms:modified>
</cp:coreProperties>
</file>