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 s="1"/>
  <c r="W31" i="1" s="1"/>
  <c r="D10" i="1" l="1"/>
  <c r="G12" i="1" s="1"/>
  <c r="F15" i="1" l="1"/>
  <c r="I15" i="1" s="1"/>
  <c r="J15" i="1" s="1"/>
  <c r="F26" i="1"/>
  <c r="K26" i="1" s="1"/>
  <c r="O26" i="1" s="1"/>
  <c r="F22" i="1"/>
  <c r="I22" i="1" s="1"/>
  <c r="J22" i="1" s="1"/>
  <c r="F18" i="1"/>
  <c r="H18" i="1" s="1"/>
  <c r="F25" i="1"/>
  <c r="H25" i="1" s="1"/>
  <c r="F21" i="1"/>
  <c r="I21" i="1" s="1"/>
  <c r="J21" i="1" s="1"/>
  <c r="F17" i="1"/>
  <c r="I17" i="1" s="1"/>
  <c r="J17" i="1" s="1"/>
  <c r="F20" i="1"/>
  <c r="K20" i="1" s="1"/>
  <c r="F27" i="1"/>
  <c r="K28" i="1" s="1"/>
  <c r="P28" i="1" s="1"/>
  <c r="F23" i="1"/>
  <c r="I23" i="1" s="1"/>
  <c r="J23" i="1" s="1"/>
  <c r="F24" i="1"/>
  <c r="K24" i="1" s="1"/>
  <c r="F16" i="1"/>
  <c r="I16" i="1" s="1"/>
  <c r="J16" i="1" s="1"/>
  <c r="F19" i="1"/>
  <c r="I19" i="1" s="1"/>
  <c r="J19" i="1" s="1"/>
  <c r="K19" i="1"/>
  <c r="K25" i="1"/>
  <c r="H15" i="1" l="1"/>
  <c r="H17" i="1"/>
  <c r="K27" i="1"/>
  <c r="L27" i="1" s="1"/>
  <c r="M26" i="1"/>
  <c r="H19" i="1"/>
  <c r="M28" i="1"/>
  <c r="K23" i="1"/>
  <c r="N23" i="1" s="1"/>
  <c r="L28" i="1"/>
  <c r="H23" i="1"/>
  <c r="N28" i="1"/>
  <c r="H27" i="1"/>
  <c r="O28" i="1"/>
  <c r="H26" i="1"/>
  <c r="L26" i="1"/>
  <c r="P26" i="1"/>
  <c r="N26" i="1"/>
  <c r="H24" i="1"/>
  <c r="K22" i="1"/>
  <c r="M22" i="1" s="1"/>
  <c r="H22" i="1"/>
  <c r="H16" i="1"/>
  <c r="K17" i="1"/>
  <c r="O17" i="1" s="1"/>
  <c r="H21" i="1"/>
  <c r="K21" i="1"/>
  <c r="N21" i="1" s="1"/>
  <c r="M20" i="1"/>
  <c r="N20" i="1"/>
  <c r="L20" i="1"/>
  <c r="I20" i="1"/>
  <c r="J20" i="1" s="1"/>
  <c r="I18" i="1"/>
  <c r="J18" i="1" s="1"/>
  <c r="H20" i="1"/>
  <c r="K18" i="1"/>
  <c r="P18" i="1" s="1"/>
  <c r="K16" i="1"/>
  <c r="M16" i="1" s="1"/>
  <c r="O20" i="1"/>
  <c r="P20" i="1"/>
  <c r="L24" i="1"/>
  <c r="O24" i="1"/>
  <c r="M24" i="1"/>
  <c r="P24" i="1"/>
  <c r="N24" i="1"/>
  <c r="M19" i="1"/>
  <c r="O19" i="1"/>
  <c r="L19" i="1"/>
  <c r="P19" i="1"/>
  <c r="N19" i="1"/>
  <c r="O25" i="1"/>
  <c r="L25" i="1"/>
  <c r="M25" i="1"/>
  <c r="P25" i="1"/>
  <c r="N25" i="1"/>
  <c r="O22" i="1" l="1"/>
  <c r="P22" i="1"/>
  <c r="N27" i="1"/>
  <c r="P27" i="1"/>
  <c r="O23" i="1"/>
  <c r="M23" i="1"/>
  <c r="L23" i="1"/>
  <c r="P21" i="1"/>
  <c r="P23" i="1"/>
  <c r="M27" i="1"/>
  <c r="L22" i="1"/>
  <c r="N22" i="1"/>
  <c r="O27" i="1"/>
  <c r="O16" i="1"/>
  <c r="M17" i="1"/>
  <c r="O21" i="1"/>
  <c r="M21" i="1"/>
  <c r="L21" i="1"/>
  <c r="L17" i="1"/>
  <c r="N17" i="1"/>
  <c r="P17" i="1"/>
  <c r="P16" i="1"/>
  <c r="L16" i="1"/>
  <c r="O18" i="1"/>
  <c r="N18" i="1"/>
  <c r="L18" i="1"/>
  <c r="M18" i="1"/>
  <c r="N16" i="1"/>
</calcChain>
</file>

<file path=xl/sharedStrings.xml><?xml version="1.0" encoding="utf-8"?>
<sst xmlns="http://schemas.openxmlformats.org/spreadsheetml/2006/main" count="104" uniqueCount="71">
  <si>
    <t>GRUPLAR</t>
  </si>
  <si>
    <t>BİLANÇO ORANLARI</t>
  </si>
  <si>
    <t>ASGARİ</t>
  </si>
  <si>
    <t>GEREKEN EVRAKLAR</t>
  </si>
  <si>
    <t>A</t>
  </si>
  <si>
    <t>50*8</t>
  </si>
  <si>
    <t>SINIRSIZ</t>
  </si>
  <si>
    <t>B</t>
  </si>
  <si>
    <t>24*6</t>
  </si>
  <si>
    <t>B1</t>
  </si>
  <si>
    <t>18*4</t>
  </si>
  <si>
    <t>C</t>
  </si>
  <si>
    <t>1</t>
  </si>
  <si>
    <t>12*3</t>
  </si>
  <si>
    <t>C1</t>
  </si>
  <si>
    <t>10*3</t>
  </si>
  <si>
    <t>D</t>
  </si>
  <si>
    <t>9*2</t>
  </si>
  <si>
    <t>D1</t>
  </si>
  <si>
    <t>8*2</t>
  </si>
  <si>
    <t>E</t>
  </si>
  <si>
    <t>6*2</t>
  </si>
  <si>
    <t>E1</t>
  </si>
  <si>
    <t>5*2</t>
  </si>
  <si>
    <t>F</t>
  </si>
  <si>
    <t>3*1</t>
  </si>
  <si>
    <t>F1</t>
  </si>
  <si>
    <t>G</t>
  </si>
  <si>
    <t>1*1</t>
  </si>
  <si>
    <t>G1</t>
  </si>
  <si>
    <t>H</t>
  </si>
  <si>
    <t>ÖDEME İÇİN; İL MÜDÜRLÜĞÜMÜZÜN 2. KATINDA BULUNAN MUHASEBE BİRİMİNDEN REFERANS NUMARASI ALINARAK HALK BANKASINA FİZİKİ DEKONT İLE YATIRILACAKTIR.</t>
  </si>
  <si>
    <t>3A</t>
  </si>
  <si>
    <t>3B</t>
  </si>
  <si>
    <t>4A</t>
  </si>
  <si>
    <t>4B</t>
  </si>
  <si>
    <t>4C</t>
  </si>
  <si>
    <t>TOPLAMI</t>
  </si>
  <si>
    <t>ORTALAMA</t>
  </si>
  <si>
    <t>s</t>
  </si>
  <si>
    <r>
      <rPr>
        <b/>
        <sz val="20"/>
        <color theme="1"/>
        <rFont val="Times New Roman"/>
        <family val="1"/>
        <charset val="162"/>
      </rPr>
      <t>3A</t>
    </r>
    <r>
      <rPr>
        <b/>
        <sz val="9"/>
        <color theme="1"/>
        <rFont val="Times New Roman"/>
        <family val="1"/>
        <charset val="162"/>
      </rPr>
      <t xml:space="preserve">       GRUBUNDA YÜKLENECEĞİ  MAX YAPI </t>
    </r>
    <r>
      <rPr>
        <b/>
        <sz val="15"/>
        <color theme="1"/>
        <rFont val="Times New Roman"/>
        <family val="1"/>
        <charset val="162"/>
      </rPr>
      <t>M2 ALANI</t>
    </r>
  </si>
  <si>
    <r>
      <rPr>
        <b/>
        <sz val="20"/>
        <color theme="1"/>
        <rFont val="Times New Roman"/>
        <family val="1"/>
        <charset val="162"/>
      </rPr>
      <t>3B</t>
    </r>
    <r>
      <rPr>
        <b/>
        <sz val="9"/>
        <color theme="1"/>
        <rFont val="Times New Roman"/>
        <family val="1"/>
        <charset val="162"/>
      </rPr>
      <t xml:space="preserve">       GRUBUNDA YÜKLENECEĞİ  MAX YAPI </t>
    </r>
    <r>
      <rPr>
        <b/>
        <sz val="15"/>
        <color theme="1"/>
        <rFont val="Times New Roman"/>
        <family val="1"/>
        <charset val="162"/>
      </rPr>
      <t>M2 ALANI</t>
    </r>
  </si>
  <si>
    <r>
      <rPr>
        <b/>
        <sz val="20"/>
        <color theme="1"/>
        <rFont val="Times New Roman"/>
        <family val="1"/>
        <charset val="162"/>
      </rPr>
      <t>4A</t>
    </r>
    <r>
      <rPr>
        <b/>
        <sz val="9"/>
        <color theme="1"/>
        <rFont val="Times New Roman"/>
        <family val="1"/>
        <charset val="162"/>
      </rPr>
      <t xml:space="preserve"> GRUBUNDA YÜKLENECEĞİ  MAX YAPI </t>
    </r>
    <r>
      <rPr>
        <b/>
        <sz val="15"/>
        <color theme="1"/>
        <rFont val="Times New Roman"/>
        <family val="1"/>
        <charset val="162"/>
      </rPr>
      <t>M2 ALANI</t>
    </r>
  </si>
  <si>
    <r>
      <rPr>
        <b/>
        <sz val="20"/>
        <color theme="1"/>
        <rFont val="Times New Roman"/>
        <family val="1"/>
        <charset val="162"/>
      </rPr>
      <t>4B</t>
    </r>
    <r>
      <rPr>
        <b/>
        <sz val="9"/>
        <color theme="1"/>
        <rFont val="Times New Roman"/>
        <family val="1"/>
        <charset val="162"/>
      </rPr>
      <t xml:space="preserve">        GRUBUNDA YÜKLENECEĞİ  MAX YAPI </t>
    </r>
    <r>
      <rPr>
        <b/>
        <sz val="15"/>
        <color theme="1"/>
        <rFont val="Times New Roman"/>
        <family val="1"/>
        <charset val="162"/>
      </rPr>
      <t>M2 ALANI</t>
    </r>
  </si>
  <si>
    <r>
      <t xml:space="preserve"> </t>
    </r>
    <r>
      <rPr>
        <b/>
        <sz val="20"/>
        <color theme="1"/>
        <rFont val="Times New Roman"/>
        <family val="1"/>
        <charset val="162"/>
      </rPr>
      <t>4C</t>
    </r>
    <r>
      <rPr>
        <b/>
        <sz val="9"/>
        <color theme="1"/>
        <rFont val="Times New Roman"/>
        <family val="1"/>
        <charset val="162"/>
      </rPr>
      <t xml:space="preserve"> GRUBUNDA YÜKLENECEĞİ  MAX YAPI </t>
    </r>
    <r>
      <rPr>
        <b/>
        <sz val="15"/>
        <color theme="1"/>
        <rFont val="Times New Roman"/>
        <family val="1"/>
        <charset val="162"/>
      </rPr>
      <t>M2 ALANI</t>
    </r>
  </si>
  <si>
    <r>
      <t xml:space="preserve">MİMARLIK VE MÜHENDİSLİK HİZMET BEDELLEİNİN HESABINDA KULLANILACAK </t>
    </r>
    <r>
      <rPr>
        <b/>
        <sz val="14"/>
        <color theme="1"/>
        <rFont val="Calibri"/>
        <family val="2"/>
        <charset val="162"/>
        <scheme val="minor"/>
      </rPr>
      <t>2022</t>
    </r>
    <r>
      <rPr>
        <b/>
        <sz val="10"/>
        <color theme="1"/>
        <rFont val="Calibri"/>
        <family val="2"/>
        <charset val="162"/>
        <scheme val="minor"/>
      </rPr>
      <t xml:space="preserve"> YILI YAPI YAKLAŞIK BİRİM MALİYETLERİ (</t>
    </r>
    <r>
      <rPr>
        <b/>
        <sz val="14"/>
        <color theme="1"/>
        <rFont val="Calibri"/>
        <family val="2"/>
        <charset val="162"/>
        <scheme val="minor"/>
      </rPr>
      <t>TL</t>
    </r>
    <r>
      <rPr>
        <b/>
        <sz val="10"/>
        <color theme="1"/>
        <rFont val="Calibri"/>
        <family val="2"/>
        <charset val="162"/>
        <scheme val="minor"/>
      </rPr>
      <t>)</t>
    </r>
  </si>
  <si>
    <t>Cari oranın (dönen varlıklar/kısa vadeli borçlar) en az 0,50,</t>
  </si>
  <si>
    <t>Öz kaynak oranının (öz kaynaklar/toplam aktif) en az 0,10,</t>
  </si>
  <si>
    <t>Kısa vadeli banka borçlarının öz kaynaklara oranının 0,75’ten küçük,</t>
  </si>
  <si>
    <t>R1:</t>
  </si>
  <si>
    <t>R2:</t>
  </si>
  <si>
    <t>R3:</t>
  </si>
  <si>
    <t xml:space="preserve"> R1&gt;05 R2&gt;0,1 R3&lt;0,75</t>
  </si>
  <si>
    <t>YAPI SINIR BEDELİ (YSB):</t>
  </si>
  <si>
    <t>YAPI SINIR BEDELİ (YSB)(TL)</t>
  </si>
  <si>
    <t>YAMBİS SİTEMİNDE DEKONTU OLMAYANLAR İÇİN YETKİ BELGE NUMARASI ÜCRETİ : 911  KODU İLE 3.800,00 TL</t>
  </si>
  <si>
    <t>İSTENMEZ</t>
  </si>
  <si>
    <r>
      <rPr>
        <sz val="9"/>
        <color theme="1"/>
        <rFont val="Times New Roman"/>
        <family val="1"/>
        <charset val="162"/>
      </rPr>
      <t xml:space="preserve">İSTENMEZ </t>
    </r>
    <r>
      <rPr>
        <sz val="10"/>
        <color theme="1"/>
        <rFont val="Times New Roman"/>
        <family val="1"/>
        <charset val="162"/>
      </rPr>
      <t xml:space="preserve"> ANCAK BELGE YENİLEMEDE (1*1)</t>
    </r>
  </si>
  <si>
    <r>
      <rPr>
        <sz val="14"/>
        <color theme="1"/>
        <rFont val="Times New Roman"/>
        <family val="1"/>
        <charset val="162"/>
      </rPr>
      <t>(B)</t>
    </r>
    <r>
      <rPr>
        <b/>
        <sz val="9"/>
        <color theme="1"/>
        <rFont val="Times New Roman"/>
        <family val="1"/>
        <charset val="162"/>
      </rPr>
      <t xml:space="preserve"> MESLEKİ VE TEKNİK YETERLİK                          </t>
    </r>
    <r>
      <rPr>
        <sz val="9"/>
        <color theme="1"/>
        <rFont val="Times New Roman"/>
        <family val="1"/>
        <charset val="162"/>
      </rPr>
      <t xml:space="preserve">(USTA İŞ GÜCÜ) </t>
    </r>
    <r>
      <rPr>
        <b/>
        <sz val="9"/>
        <color theme="1"/>
        <rFont val="Times New Roman"/>
        <family val="1"/>
        <charset val="162"/>
      </rPr>
      <t>*</t>
    </r>
    <r>
      <rPr>
        <sz val="9"/>
        <color theme="1"/>
        <rFont val="Times New Roman"/>
        <family val="1"/>
        <charset val="162"/>
      </rPr>
      <t xml:space="preserve"> (TEKNİK İŞ GÜCÜ) KİŞİ</t>
    </r>
  </si>
  <si>
    <r>
      <rPr>
        <sz val="14"/>
        <color theme="1"/>
        <rFont val="Times New Roman"/>
        <family val="1"/>
        <charset val="162"/>
      </rPr>
      <t xml:space="preserve">(A)  </t>
    </r>
    <r>
      <rPr>
        <sz val="18"/>
        <color theme="1"/>
        <rFont val="Times New Roman"/>
        <family val="1"/>
        <charset val="162"/>
      </rPr>
      <t xml:space="preserve">   </t>
    </r>
    <r>
      <rPr>
        <sz val="10"/>
        <color theme="1"/>
        <rFont val="Times New Roman"/>
        <family val="1"/>
        <charset val="162"/>
      </rPr>
      <t xml:space="preserve">                     </t>
    </r>
    <r>
      <rPr>
        <b/>
        <sz val="10"/>
        <color theme="1"/>
        <rFont val="Times New Roman"/>
        <family val="1"/>
        <charset val="162"/>
      </rPr>
      <t xml:space="preserve"> YETERLİK ORANLARI</t>
    </r>
  </si>
  <si>
    <t>GRUP KAYIT ÜCRETİ</t>
  </si>
  <si>
    <t xml:space="preserve">                                                                   MİMAR MÜHENDİS YILLIK TUTARI ( TL ) </t>
  </si>
  <si>
    <r>
      <rPr>
        <sz val="14"/>
        <color theme="1"/>
        <rFont val="Times New Roman"/>
        <family val="1"/>
        <charset val="162"/>
      </rPr>
      <t>(C)  = YSB*(A)</t>
    </r>
    <r>
      <rPr>
        <sz val="12"/>
        <color theme="1"/>
        <rFont val="Times New Roman"/>
        <family val="1"/>
        <charset val="162"/>
      </rPr>
      <t xml:space="preserve">  </t>
    </r>
    <r>
      <rPr>
        <b/>
        <sz val="12"/>
        <color theme="1"/>
        <rFont val="Times New Roman"/>
        <family val="1"/>
        <charset val="162"/>
      </rPr>
      <t xml:space="preserve">     İŞ DENEYİM TUTARI - (TL)</t>
    </r>
  </si>
  <si>
    <r>
      <rPr>
        <sz val="14"/>
        <color theme="1"/>
        <rFont val="Times New Roman"/>
        <family val="1"/>
        <charset val="162"/>
      </rPr>
      <t xml:space="preserve">(D) =%5*(C ) </t>
    </r>
    <r>
      <rPr>
        <sz val="12"/>
        <color theme="1"/>
        <rFont val="Times New Roman"/>
        <family val="1"/>
        <charset val="162"/>
      </rPr>
      <t xml:space="preserve">    </t>
    </r>
    <r>
      <rPr>
        <b/>
        <sz val="12"/>
        <color theme="1"/>
        <rFont val="Times New Roman"/>
        <family val="1"/>
        <charset val="162"/>
      </rPr>
      <t xml:space="preserve">        ASGARİ BANKA REFERANS TUTARI - (TL)</t>
    </r>
  </si>
  <si>
    <r>
      <t>(</t>
    </r>
    <r>
      <rPr>
        <sz val="14"/>
        <color theme="1"/>
        <rFont val="Times New Roman"/>
        <family val="1"/>
        <charset val="162"/>
      </rPr>
      <t xml:space="preserve">E)  </t>
    </r>
    <r>
      <rPr>
        <sz val="12"/>
        <color theme="1"/>
        <rFont val="Times New Roman"/>
        <family val="1"/>
        <charset val="162"/>
      </rPr>
      <t xml:space="preserve">                                  </t>
    </r>
    <r>
      <rPr>
        <b/>
        <sz val="12"/>
        <color theme="1"/>
        <rFont val="Times New Roman"/>
        <family val="1"/>
        <charset val="162"/>
      </rPr>
      <t xml:space="preserve"> (E VE E1 GRUPLARI İÇİN %10, DAHA ÜST GRUPLAR İÇİN %15) *(C ) =  CİRO - (TL)</t>
    </r>
  </si>
  <si>
    <r>
      <t>(</t>
    </r>
    <r>
      <rPr>
        <sz val="14"/>
        <color theme="1"/>
        <rFont val="Times New Roman"/>
        <family val="1"/>
        <charset val="162"/>
      </rPr>
      <t xml:space="preserve">E1)              </t>
    </r>
    <r>
      <rPr>
        <b/>
        <sz val="12"/>
        <color theme="1"/>
        <rFont val="Times New Roman"/>
        <family val="1"/>
        <charset val="162"/>
      </rPr>
      <t xml:space="preserve"> YAPIM İŞİ SUNULURSA CİRO =  (E*0,80) (TL)</t>
    </r>
  </si>
  <si>
    <r>
      <rPr>
        <sz val="14"/>
        <color theme="1"/>
        <rFont val="Times New Roman"/>
        <family val="1"/>
        <charset val="162"/>
      </rPr>
      <t>(F)</t>
    </r>
    <r>
      <rPr>
        <sz val="12"/>
        <color theme="1"/>
        <rFont val="Times New Roman"/>
        <family val="1"/>
        <charset val="162"/>
      </rPr>
      <t xml:space="preserve">  </t>
    </r>
    <r>
      <rPr>
        <b/>
        <sz val="12"/>
        <color theme="1"/>
        <rFont val="Times New Roman"/>
        <family val="1"/>
        <charset val="162"/>
      </rPr>
      <t xml:space="preserve">                                    TEK PARSELDE YAPILABİLECEK YAPI MALİYETİ - (TL)</t>
    </r>
  </si>
  <si>
    <t>GELİR KOD NO.</t>
  </si>
  <si>
    <t>GRUP TAYİNİ          İTİRAZ              YENİLEME                  AKTİVASYON                     ÜCRETİ</t>
  </si>
  <si>
    <r>
      <t xml:space="preserve">1) </t>
    </r>
    <r>
      <rPr>
        <sz val="12"/>
        <color theme="1"/>
        <rFont val="Times New Roman"/>
        <family val="1"/>
        <charset val="162"/>
      </rPr>
      <t xml:space="preserve">ŞİRKET BAŞVURULARINDA TİCARET SİCİL GAZETESİ VEAY ASLI GİBİDİR SURETİ  </t>
    </r>
    <r>
      <rPr>
        <b/>
        <sz val="12"/>
        <color theme="1"/>
        <rFont val="Times New Roman"/>
        <family val="1"/>
        <charset val="162"/>
      </rPr>
      <t xml:space="preserve">                  2) </t>
    </r>
    <r>
      <rPr>
        <sz val="12"/>
        <color theme="1"/>
        <rFont val="Times New Roman"/>
        <family val="1"/>
        <charset val="162"/>
      </rPr>
      <t xml:space="preserve">TİCARET ODASI ODA KAYIT BELGESİ (ASLI)  </t>
    </r>
    <r>
      <rPr>
        <b/>
        <sz val="12"/>
        <color theme="1"/>
        <rFont val="Times New Roman"/>
        <family val="1"/>
        <charset val="162"/>
      </rPr>
      <t xml:space="preserve">                                     3) </t>
    </r>
    <r>
      <rPr>
        <sz val="12"/>
        <color theme="1"/>
        <rFont val="Times New Roman"/>
        <family val="1"/>
        <charset val="162"/>
      </rPr>
      <t xml:space="preserve">İMZA BEYANNAMESİ </t>
    </r>
    <r>
      <rPr>
        <b/>
        <sz val="12"/>
        <color theme="1"/>
        <rFont val="Times New Roman"/>
        <family val="1"/>
        <charset val="162"/>
      </rPr>
      <t xml:space="preserve">                       4) </t>
    </r>
    <r>
      <rPr>
        <sz val="12"/>
        <color theme="1"/>
        <rFont val="Times New Roman"/>
        <family val="1"/>
        <charset val="162"/>
      </rPr>
      <t xml:space="preserve">BANKA REFERANS MEKTUBU    </t>
    </r>
    <r>
      <rPr>
        <b/>
        <sz val="12"/>
        <color theme="1"/>
        <rFont val="Times New Roman"/>
        <family val="1"/>
        <charset val="162"/>
      </rPr>
      <t xml:space="preserve">                          5) </t>
    </r>
    <r>
      <rPr>
        <sz val="12"/>
        <color theme="1"/>
        <rFont val="Times New Roman"/>
        <family val="1"/>
        <charset val="162"/>
      </rPr>
      <t>ÖDEME DEKONTLARI</t>
    </r>
    <r>
      <rPr>
        <b/>
        <sz val="12"/>
        <color theme="1"/>
        <rFont val="Times New Roman"/>
        <family val="1"/>
        <charset val="162"/>
      </rPr>
      <t xml:space="preserve">                 6) </t>
    </r>
    <r>
      <rPr>
        <sz val="12"/>
        <color theme="1"/>
        <rFont val="Times New Roman"/>
        <family val="1"/>
        <charset val="162"/>
      </rPr>
      <t xml:space="preserve">İŞ BİTİRMELER    </t>
    </r>
    <r>
      <rPr>
        <b/>
        <sz val="12"/>
        <color theme="1"/>
        <rFont val="Times New Roman"/>
        <family val="1"/>
        <charset val="162"/>
      </rPr>
      <t xml:space="preserve">                         7)</t>
    </r>
    <r>
      <rPr>
        <sz val="12"/>
        <color theme="1"/>
        <rFont val="Times New Roman"/>
        <family val="1"/>
        <charset val="162"/>
      </rPr>
      <t xml:space="preserve"> İL MÜDÜRLÜĞÜNÜN    VERECEĞİ DİĞER EVRAKLAR( EK:2-3-4-5-7)</t>
    </r>
  </si>
  <si>
    <r>
      <t>1)</t>
    </r>
    <r>
      <rPr>
        <sz val="12"/>
        <color theme="1"/>
        <rFont val="Calibri"/>
        <family val="2"/>
        <charset val="162"/>
        <scheme val="minor"/>
      </rPr>
      <t>TİCARET ODASI ASIL KAYDI</t>
    </r>
    <r>
      <rPr>
        <b/>
        <sz val="12"/>
        <color theme="1"/>
        <rFont val="Calibri"/>
        <family val="2"/>
        <charset val="162"/>
        <scheme val="minor"/>
      </rPr>
      <t>,</t>
    </r>
    <r>
      <rPr>
        <sz val="12"/>
        <color theme="1"/>
        <rFont val="Calibri"/>
        <family val="2"/>
        <charset val="162"/>
        <scheme val="minor"/>
      </rPr>
      <t xml:space="preserve">ŞİRKETLERDE AYRICA TÜRKİYE SİCİL GAZETESİ </t>
    </r>
    <r>
      <rPr>
        <b/>
        <sz val="12"/>
        <color theme="1"/>
        <rFont val="Calibri"/>
        <family val="2"/>
        <charset val="162"/>
        <scheme val="minor"/>
      </rPr>
      <t xml:space="preserve">      2)</t>
    </r>
    <r>
      <rPr>
        <sz val="12"/>
        <color theme="1"/>
        <rFont val="Calibri"/>
        <family val="2"/>
        <charset val="162"/>
        <scheme val="minor"/>
      </rPr>
      <t xml:space="preserve">İMZA SİRKİSÜ FOTOKOPİSİ  </t>
    </r>
    <r>
      <rPr>
        <b/>
        <sz val="12"/>
        <color theme="1"/>
        <rFont val="Calibri"/>
        <family val="2"/>
        <charset val="162"/>
        <scheme val="minor"/>
      </rPr>
      <t xml:space="preserve">             3)  </t>
    </r>
    <r>
      <rPr>
        <sz val="12"/>
        <color theme="1"/>
        <rFont val="Calibri"/>
        <family val="2"/>
        <charset val="162"/>
        <scheme val="minor"/>
      </rPr>
      <t xml:space="preserve">ÖDEME DEKONTLARI   </t>
    </r>
    <r>
      <rPr>
        <b/>
        <sz val="12"/>
        <color theme="1"/>
        <rFont val="Calibri"/>
        <family val="2"/>
        <charset val="162"/>
        <scheme val="minor"/>
      </rPr>
      <t xml:space="preserve">                          4)</t>
    </r>
    <r>
      <rPr>
        <sz val="12"/>
        <color theme="1"/>
        <rFont val="Calibri"/>
        <family val="2"/>
        <charset val="162"/>
        <scheme val="minor"/>
      </rPr>
      <t xml:space="preserve"> İL MÜDÜRLÜĞÜNÜN  VERECEĞİ DİĞER EVRAKLAR  ( EK:5-7)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</si>
</sst>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5"/>
      <color rgb="FFFF0000"/>
      <name val="Times New Roman"/>
      <family val="1"/>
      <charset val="162"/>
    </font>
    <font>
      <b/>
      <sz val="15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5"/>
      <color rgb="FF0070C0"/>
      <name val="Times New Roman"/>
      <family val="1"/>
      <charset val="162"/>
    </font>
    <font>
      <b/>
      <sz val="15"/>
      <color rgb="FF0070C0"/>
      <name val="Calibri"/>
      <family val="2"/>
      <charset val="162"/>
      <scheme val="minor"/>
    </font>
    <font>
      <b/>
      <sz val="20"/>
      <color theme="1"/>
      <name val="Times New Roman"/>
      <family val="1"/>
      <charset val="162"/>
    </font>
    <font>
      <b/>
      <sz val="15"/>
      <color theme="1"/>
      <name val="Times New Roman"/>
      <family val="1"/>
      <charset val="162"/>
    </font>
    <font>
      <sz val="15"/>
      <color theme="1"/>
      <name val="Calibri"/>
      <family val="2"/>
      <scheme val="minor"/>
    </font>
    <font>
      <b/>
      <sz val="15"/>
      <color rgb="FFC0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5"/>
      <color theme="1"/>
      <name val="Arial"/>
      <family val="2"/>
      <charset val="162"/>
    </font>
    <font>
      <b/>
      <sz val="15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8"/>
      <color theme="1"/>
      <name val="Times New Roman"/>
      <family val="1"/>
      <charset val="162"/>
    </font>
  </fonts>
  <fills count="1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rgb="FF000000"/>
      </right>
      <top style="thick">
        <color auto="1"/>
      </top>
      <bottom style="thick">
        <color auto="1"/>
      </bottom>
      <diagonal/>
    </border>
    <border>
      <left style="medium">
        <color rgb="FF000000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7" fillId="0" borderId="0" xfId="0" applyFont="1"/>
    <xf numFmtId="3" fontId="4" fillId="0" borderId="8" xfId="0" applyNumberFormat="1" applyFont="1" applyBorder="1" applyAlignment="1">
      <alignment horizontal="left" vertical="center" wrapText="1"/>
    </xf>
    <xf numFmtId="4" fontId="4" fillId="0" borderId="8" xfId="0" applyNumberFormat="1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0" fillId="2" borderId="1" xfId="0" applyFill="1" applyBorder="1"/>
    <xf numFmtId="0" fontId="7" fillId="6" borderId="17" xfId="0" applyFont="1" applyFill="1" applyBorder="1"/>
    <xf numFmtId="0" fontId="23" fillId="6" borderId="17" xfId="0" applyFont="1" applyFill="1" applyBorder="1"/>
    <xf numFmtId="0" fontId="7" fillId="6" borderId="17" xfId="0" applyFont="1" applyFill="1" applyBorder="1" applyAlignment="1">
      <alignment horizontal="left" vertical="center" wrapText="1"/>
    </xf>
    <xf numFmtId="4" fontId="7" fillId="6" borderId="17" xfId="0" applyNumberFormat="1" applyFont="1" applyFill="1" applyBorder="1" applyAlignment="1">
      <alignment vertical="center" wrapText="1"/>
    </xf>
    <xf numFmtId="0" fontId="2" fillId="9" borderId="0" xfId="0" applyFont="1" applyFill="1"/>
    <xf numFmtId="0" fontId="3" fillId="9" borderId="0" xfId="0" applyFont="1" applyFill="1"/>
    <xf numFmtId="1" fontId="2" fillId="8" borderId="9" xfId="0" applyNumberFormat="1" applyFont="1" applyFill="1" applyBorder="1" applyAlignment="1">
      <alignment horizontal="left" vertical="center"/>
    </xf>
    <xf numFmtId="4" fontId="3" fillId="8" borderId="9" xfId="0" applyNumberFormat="1" applyFont="1" applyFill="1" applyBorder="1" applyAlignment="1">
      <alignment horizontal="left"/>
    </xf>
    <xf numFmtId="0" fontId="3" fillId="8" borderId="9" xfId="0" applyFont="1" applyFill="1" applyBorder="1" applyAlignment="1">
      <alignment horizontal="left"/>
    </xf>
    <xf numFmtId="1" fontId="2" fillId="8" borderId="8" xfId="0" applyNumberFormat="1" applyFont="1" applyFill="1" applyBorder="1" applyAlignment="1">
      <alignment horizontal="left" vertical="center"/>
    </xf>
    <xf numFmtId="4" fontId="3" fillId="8" borderId="8" xfId="0" applyNumberFormat="1" applyFont="1" applyFill="1" applyBorder="1" applyAlignment="1">
      <alignment horizontal="left"/>
    </xf>
    <xf numFmtId="0" fontId="3" fillId="8" borderId="8" xfId="0" applyFont="1" applyFill="1" applyBorder="1" applyAlignment="1">
      <alignment horizontal="left"/>
    </xf>
    <xf numFmtId="1" fontId="2" fillId="8" borderId="8" xfId="0" applyNumberFormat="1" applyFont="1" applyFill="1" applyBorder="1" applyAlignment="1">
      <alignment horizontal="left" vertical="center" wrapText="1"/>
    </xf>
    <xf numFmtId="4" fontId="2" fillId="8" borderId="8" xfId="0" applyNumberFormat="1" applyFont="1" applyFill="1" applyBorder="1" applyAlignment="1">
      <alignment horizontal="left"/>
    </xf>
    <xf numFmtId="0" fontId="2" fillId="8" borderId="14" xfId="0" applyFont="1" applyFill="1" applyBorder="1" applyAlignment="1">
      <alignment horizontal="left"/>
    </xf>
    <xf numFmtId="4" fontId="2" fillId="7" borderId="8" xfId="0" applyNumberFormat="1" applyFont="1" applyFill="1" applyBorder="1" applyAlignment="1">
      <alignment horizontal="left"/>
    </xf>
    <xf numFmtId="4" fontId="2" fillId="7" borderId="8" xfId="0" applyNumberFormat="1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 wrapText="1"/>
    </xf>
    <xf numFmtId="4" fontId="15" fillId="9" borderId="6" xfId="0" applyNumberFormat="1" applyFont="1" applyFill="1" applyBorder="1" applyAlignment="1">
      <alignment horizontal="left" vertical="center" wrapText="1"/>
    </xf>
    <xf numFmtId="0" fontId="1" fillId="11" borderId="8" xfId="0" applyFont="1" applyFill="1" applyBorder="1" applyAlignment="1">
      <alignment horizontal="center" vertical="center" textRotation="90" wrapText="1"/>
    </xf>
    <xf numFmtId="0" fontId="8" fillId="11" borderId="8" xfId="0" applyFont="1" applyFill="1" applyBorder="1" applyAlignment="1">
      <alignment horizontal="center" vertical="center" textRotation="90" wrapText="1"/>
    </xf>
    <xf numFmtId="4" fontId="24" fillId="12" borderId="8" xfId="0" applyNumberFormat="1" applyFont="1" applyFill="1" applyBorder="1" applyAlignment="1">
      <alignment horizontal="left" vertical="center" wrapText="1"/>
    </xf>
    <xf numFmtId="0" fontId="20" fillId="12" borderId="9" xfId="0" applyFont="1" applyFill="1" applyBorder="1" applyAlignment="1">
      <alignment horizontal="left"/>
    </xf>
    <xf numFmtId="0" fontId="2" fillId="12" borderId="9" xfId="0" applyFont="1" applyFill="1" applyBorder="1" applyAlignment="1">
      <alignment horizontal="left"/>
    </xf>
    <xf numFmtId="4" fontId="2" fillId="12" borderId="9" xfId="0" applyNumberFormat="1" applyFont="1" applyFill="1" applyBorder="1" applyAlignment="1">
      <alignment horizontal="left" vertical="top"/>
    </xf>
    <xf numFmtId="2" fontId="2" fillId="12" borderId="8" xfId="0" applyNumberFormat="1" applyFont="1" applyFill="1" applyBorder="1" applyAlignment="1">
      <alignment horizontal="left"/>
    </xf>
    <xf numFmtId="16" fontId="2" fillId="12" borderId="8" xfId="0" applyNumberFormat="1" applyFont="1" applyFill="1" applyBorder="1" applyAlignment="1">
      <alignment horizontal="left"/>
    </xf>
    <xf numFmtId="4" fontId="2" fillId="12" borderId="8" xfId="0" applyNumberFormat="1" applyFont="1" applyFill="1" applyBorder="1" applyAlignment="1">
      <alignment horizontal="left" vertical="top"/>
    </xf>
    <xf numFmtId="0" fontId="2" fillId="12" borderId="8" xfId="0" applyNumberFormat="1" applyFont="1" applyFill="1" applyBorder="1" applyAlignment="1">
      <alignment horizontal="left"/>
    </xf>
    <xf numFmtId="4" fontId="2" fillId="12" borderId="8" xfId="0" applyNumberFormat="1" applyFont="1" applyFill="1" applyBorder="1" applyAlignment="1">
      <alignment horizontal="left" vertical="center" wrapText="1"/>
    </xf>
    <xf numFmtId="4" fontId="2" fillId="12" borderId="8" xfId="0" applyNumberFormat="1" applyFont="1" applyFill="1" applyBorder="1" applyAlignment="1">
      <alignment horizontal="left"/>
    </xf>
    <xf numFmtId="4" fontId="10" fillId="13" borderId="8" xfId="0" applyNumberFormat="1" applyFont="1" applyFill="1" applyBorder="1" applyAlignment="1">
      <alignment horizontal="left"/>
    </xf>
    <xf numFmtId="4" fontId="10" fillId="13" borderId="8" xfId="0" applyNumberFormat="1" applyFont="1" applyFill="1" applyBorder="1" applyAlignment="1">
      <alignment horizontal="left" wrapText="1"/>
    </xf>
    <xf numFmtId="4" fontId="11" fillId="13" borderId="8" xfId="0" applyNumberFormat="1" applyFont="1" applyFill="1" applyBorder="1" applyAlignment="1">
      <alignment horizontal="left" vertical="center" wrapText="1"/>
    </xf>
    <xf numFmtId="4" fontId="5" fillId="5" borderId="8" xfId="0" applyNumberFormat="1" applyFont="1" applyFill="1" applyBorder="1" applyAlignment="1">
      <alignment horizontal="left"/>
    </xf>
    <xf numFmtId="4" fontId="5" fillId="5" borderId="8" xfId="0" applyNumberFormat="1" applyFont="1" applyFill="1" applyBorder="1" applyAlignment="1">
      <alignment horizontal="left" wrapText="1"/>
    </xf>
    <xf numFmtId="4" fontId="5" fillId="5" borderId="8" xfId="0" applyNumberFormat="1" applyFont="1" applyFill="1" applyBorder="1" applyAlignment="1">
      <alignment horizontal="left" vertical="center"/>
    </xf>
    <xf numFmtId="4" fontId="6" fillId="5" borderId="8" xfId="0" applyNumberFormat="1" applyFont="1" applyFill="1" applyBorder="1" applyAlignment="1">
      <alignment horizontal="left" vertical="center" wrapText="1"/>
    </xf>
    <xf numFmtId="0" fontId="10" fillId="14" borderId="9" xfId="0" applyFont="1" applyFill="1" applyBorder="1" applyAlignment="1">
      <alignment horizontal="left" vertical="top"/>
    </xf>
    <xf numFmtId="0" fontId="9" fillId="14" borderId="9" xfId="0" applyFont="1" applyFill="1" applyBorder="1" applyAlignment="1">
      <alignment horizontal="left" vertical="top"/>
    </xf>
    <xf numFmtId="0" fontId="17" fillId="11" borderId="8" xfId="0" applyFont="1" applyFill="1" applyBorder="1" applyAlignment="1">
      <alignment horizontal="center" vertical="center" wrapText="1"/>
    </xf>
    <xf numFmtId="0" fontId="21" fillId="6" borderId="18" xfId="0" applyFont="1" applyFill="1" applyBorder="1" applyAlignment="1">
      <alignment horizontal="center" wrapText="1"/>
    </xf>
    <xf numFmtId="0" fontId="21" fillId="6" borderId="19" xfId="0" applyFont="1" applyFill="1" applyBorder="1" applyAlignment="1">
      <alignment horizontal="center" wrapText="1"/>
    </xf>
    <xf numFmtId="0" fontId="18" fillId="3" borderId="2" xfId="0" applyFont="1" applyFill="1" applyBorder="1" applyAlignment="1">
      <alignment horizontal="center" vertical="top"/>
    </xf>
    <xf numFmtId="0" fontId="18" fillId="3" borderId="3" xfId="0" applyFont="1" applyFill="1" applyBorder="1" applyAlignment="1">
      <alignment horizontal="center" vertical="top"/>
    </xf>
    <xf numFmtId="0" fontId="19" fillId="3" borderId="4" xfId="0" applyFont="1" applyFill="1" applyBorder="1"/>
    <xf numFmtId="0" fontId="17" fillId="11" borderId="7" xfId="0" applyFont="1" applyFill="1" applyBorder="1" applyAlignment="1">
      <alignment horizontal="center" vertical="center" wrapText="1"/>
    </xf>
    <xf numFmtId="0" fontId="17" fillId="11" borderId="9" xfId="0" applyFont="1" applyFill="1" applyBorder="1" applyAlignment="1">
      <alignment horizontal="center" vertical="center" wrapText="1"/>
    </xf>
    <xf numFmtId="0" fontId="1" fillId="11" borderId="7" xfId="0" applyFont="1" applyFill="1" applyBorder="1" applyAlignment="1">
      <alignment horizontal="center" vertical="center" textRotation="90"/>
    </xf>
    <xf numFmtId="0" fontId="1" fillId="11" borderId="9" xfId="0" applyFont="1" applyFill="1" applyBorder="1" applyAlignment="1">
      <alignment horizontal="center" vertical="center" textRotation="90"/>
    </xf>
    <xf numFmtId="0" fontId="1" fillId="11" borderId="8" xfId="0" applyFont="1" applyFill="1" applyBorder="1" applyAlignment="1">
      <alignment horizontal="center" vertical="center" textRotation="90" wrapText="1"/>
    </xf>
    <xf numFmtId="0" fontId="1" fillId="11" borderId="8" xfId="0" applyFont="1" applyFill="1" applyBorder="1" applyAlignment="1">
      <alignment horizontal="center" vertical="center" wrapText="1"/>
    </xf>
    <xf numFmtId="4" fontId="18" fillId="3" borderId="5" xfId="0" applyNumberFormat="1" applyFont="1" applyFill="1" applyBorder="1" applyAlignment="1">
      <alignment horizontal="center" vertical="top"/>
    </xf>
    <xf numFmtId="4" fontId="18" fillId="3" borderId="3" xfId="0" applyNumberFormat="1" applyFont="1" applyFill="1" applyBorder="1" applyAlignment="1">
      <alignment horizontal="center" vertical="top"/>
    </xf>
    <xf numFmtId="4" fontId="18" fillId="3" borderId="6" xfId="0" applyNumberFormat="1" applyFont="1" applyFill="1" applyBorder="1" applyAlignment="1">
      <alignment horizontal="center" vertical="top"/>
    </xf>
    <xf numFmtId="0" fontId="8" fillId="11" borderId="7" xfId="0" applyFont="1" applyFill="1" applyBorder="1" applyAlignment="1">
      <alignment horizontal="center" vertical="center" wrapText="1"/>
    </xf>
    <xf numFmtId="0" fontId="8" fillId="11" borderId="9" xfId="0" applyFont="1" applyFill="1" applyBorder="1" applyAlignment="1">
      <alignment horizontal="center" vertical="center" wrapText="1"/>
    </xf>
    <xf numFmtId="0" fontId="1" fillId="11" borderId="9" xfId="0" applyFont="1" applyFill="1" applyBorder="1" applyAlignment="1">
      <alignment horizontal="center" vertical="center" wrapText="1"/>
    </xf>
    <xf numFmtId="4" fontId="2" fillId="12" borderId="9" xfId="0" applyNumberFormat="1" applyFont="1" applyFill="1" applyBorder="1" applyAlignment="1">
      <alignment horizontal="left" vertical="top"/>
    </xf>
    <xf numFmtId="4" fontId="3" fillId="8" borderId="9" xfId="0" applyNumberFormat="1" applyFont="1" applyFill="1" applyBorder="1" applyAlignment="1">
      <alignment horizontal="left"/>
    </xf>
    <xf numFmtId="0" fontId="17" fillId="6" borderId="10" xfId="0" applyFont="1" applyFill="1" applyBorder="1" applyAlignment="1">
      <alignment horizontal="left" vertical="center" wrapText="1"/>
    </xf>
    <xf numFmtId="0" fontId="17" fillId="6" borderId="11" xfId="0" applyFont="1" applyFill="1" applyBorder="1" applyAlignment="1">
      <alignment horizontal="left" vertical="center" wrapText="1"/>
    </xf>
    <xf numFmtId="0" fontId="17" fillId="6" borderId="12" xfId="0" applyFont="1" applyFill="1" applyBorder="1" applyAlignment="1">
      <alignment horizontal="left" vertical="center" wrapText="1"/>
    </xf>
    <xf numFmtId="0" fontId="17" fillId="6" borderId="13" xfId="0" applyFont="1" applyFill="1" applyBorder="1" applyAlignment="1">
      <alignment horizontal="left" vertical="center" wrapText="1"/>
    </xf>
    <xf numFmtId="0" fontId="17" fillId="6" borderId="15" xfId="0" applyFont="1" applyFill="1" applyBorder="1" applyAlignment="1">
      <alignment horizontal="left" vertical="center" wrapText="1"/>
    </xf>
    <xf numFmtId="0" fontId="17" fillId="6" borderId="16" xfId="0" applyFont="1" applyFill="1" applyBorder="1" applyAlignment="1">
      <alignment horizontal="left" vertical="center" wrapText="1"/>
    </xf>
    <xf numFmtId="4" fontId="2" fillId="12" borderId="8" xfId="0" applyNumberFormat="1" applyFont="1" applyFill="1" applyBorder="1" applyAlignment="1">
      <alignment horizontal="left" vertical="top"/>
    </xf>
    <xf numFmtId="4" fontId="3" fillId="8" borderId="8" xfId="0" applyNumberFormat="1" applyFont="1" applyFill="1" applyBorder="1" applyAlignment="1">
      <alignment horizontal="left"/>
    </xf>
    <xf numFmtId="4" fontId="2" fillId="8" borderId="14" xfId="0" applyNumberFormat="1" applyFont="1" applyFill="1" applyBorder="1" applyAlignment="1">
      <alignment horizontal="left"/>
    </xf>
    <xf numFmtId="4" fontId="2" fillId="8" borderId="6" xfId="0" applyNumberFormat="1" applyFont="1" applyFill="1" applyBorder="1" applyAlignment="1">
      <alignment horizontal="left"/>
    </xf>
    <xf numFmtId="0" fontId="15" fillId="9" borderId="14" xfId="0" applyFont="1" applyFill="1" applyBorder="1" applyAlignment="1">
      <alignment horizontal="right" vertical="center" wrapText="1"/>
    </xf>
    <xf numFmtId="0" fontId="15" fillId="9" borderId="3" xfId="0" applyFont="1" applyFill="1" applyBorder="1" applyAlignment="1">
      <alignment horizontal="right" vertical="center" wrapText="1"/>
    </xf>
    <xf numFmtId="0" fontId="16" fillId="6" borderId="14" xfId="0" applyFont="1" applyFill="1" applyBorder="1" applyAlignment="1">
      <alignment horizontal="left" vertical="center" wrapText="1"/>
    </xf>
    <xf numFmtId="0" fontId="16" fillId="6" borderId="6" xfId="0" applyFont="1" applyFill="1" applyBorder="1" applyAlignment="1">
      <alignment horizontal="left" vertical="center" wrapText="1"/>
    </xf>
    <xf numFmtId="0" fontId="13" fillId="10" borderId="14" xfId="0" applyFont="1" applyFill="1" applyBorder="1" applyAlignment="1">
      <alignment horizontal="left" vertical="center"/>
    </xf>
    <xf numFmtId="0" fontId="13" fillId="10" borderId="3" xfId="0" applyFont="1" applyFill="1" applyBorder="1" applyAlignment="1">
      <alignment horizontal="left" vertical="center"/>
    </xf>
    <xf numFmtId="0" fontId="13" fillId="10" borderId="6" xfId="0" applyFont="1" applyFill="1" applyBorder="1" applyAlignment="1">
      <alignment horizontal="left" vertical="center"/>
    </xf>
    <xf numFmtId="0" fontId="14" fillId="5" borderId="14" xfId="0" applyFont="1" applyFill="1" applyBorder="1" applyAlignment="1">
      <alignment horizontal="left"/>
    </xf>
    <xf numFmtId="0" fontId="14" fillId="5" borderId="3" xfId="0" applyFont="1" applyFill="1" applyBorder="1" applyAlignment="1">
      <alignment horizontal="left"/>
    </xf>
    <xf numFmtId="0" fontId="14" fillId="5" borderId="6" xfId="0" applyFont="1" applyFill="1" applyBorder="1" applyAlignment="1">
      <alignment horizontal="left"/>
    </xf>
    <xf numFmtId="0" fontId="4" fillId="7" borderId="14" xfId="0" applyFont="1" applyFill="1" applyBorder="1" applyAlignment="1">
      <alignment horizontal="left" vertical="center" wrapText="1"/>
    </xf>
    <xf numFmtId="0" fontId="4" fillId="7" borderId="6" xfId="0" applyFont="1" applyFill="1" applyBorder="1" applyAlignment="1">
      <alignment horizontal="left" vertical="center" wrapText="1"/>
    </xf>
    <xf numFmtId="4" fontId="4" fillId="0" borderId="14" xfId="0" applyNumberFormat="1" applyFont="1" applyBorder="1" applyAlignment="1">
      <alignment horizontal="left" vertical="center" wrapText="1"/>
    </xf>
    <xf numFmtId="4" fontId="4" fillId="0" borderId="6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DC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35"/>
  <sheetViews>
    <sheetView tabSelected="1" topLeftCell="B1" zoomScale="115" zoomScaleNormal="115" workbookViewId="0">
      <selection activeCell="E2" sqref="E2"/>
    </sheetView>
  </sheetViews>
  <sheetFormatPr defaultRowHeight="15" x14ac:dyDescent="0.25"/>
  <cols>
    <col min="2" max="2" width="6.7109375" customWidth="1"/>
    <col min="3" max="3" width="23.7109375" customWidth="1"/>
    <col min="4" max="4" width="16.28515625" customWidth="1"/>
    <col min="5" max="5" width="14.140625" customWidth="1"/>
    <col min="8" max="8" width="16.5703125" customWidth="1"/>
    <col min="9" max="10" width="19.5703125" customWidth="1"/>
    <col min="11" max="11" width="21.7109375" customWidth="1"/>
    <col min="12" max="12" width="14.5703125" customWidth="1"/>
    <col min="13" max="13" width="16.7109375" customWidth="1"/>
    <col min="14" max="14" width="14.5703125" customWidth="1"/>
    <col min="15" max="15" width="17.140625" customWidth="1"/>
    <col min="16" max="16" width="14.28515625" customWidth="1"/>
    <col min="17" max="17" width="9.7109375" customWidth="1"/>
    <col min="18" max="18" width="18" customWidth="1"/>
    <col min="19" max="19" width="9.5703125" customWidth="1"/>
    <col min="21" max="21" width="2.85546875" customWidth="1"/>
    <col min="23" max="23" width="22.85546875" customWidth="1"/>
    <col min="26" max="26" width="10.140625" customWidth="1"/>
  </cols>
  <sheetData>
    <row r="1" spans="2:28" ht="16.5" customHeight="1" x14ac:dyDescent="0.25"/>
    <row r="2" spans="2:28" ht="61.5" customHeight="1" x14ac:dyDescent="0.3">
      <c r="C2" s="49" t="s">
        <v>45</v>
      </c>
      <c r="D2" s="50"/>
    </row>
    <row r="3" spans="2:28" x14ac:dyDescent="0.25">
      <c r="C3" s="6" t="s">
        <v>32</v>
      </c>
      <c r="D3" s="6">
        <v>3200</v>
      </c>
    </row>
    <row r="4" spans="2:28" x14ac:dyDescent="0.25">
      <c r="C4" s="6" t="s">
        <v>33</v>
      </c>
      <c r="D4" s="6">
        <v>4275</v>
      </c>
    </row>
    <row r="5" spans="2:28" x14ac:dyDescent="0.25">
      <c r="C5" s="6" t="s">
        <v>34</v>
      </c>
      <c r="D5" s="6">
        <v>4580</v>
      </c>
    </row>
    <row r="6" spans="2:28" x14ac:dyDescent="0.25">
      <c r="C6" s="6" t="s">
        <v>35</v>
      </c>
      <c r="D6" s="7">
        <v>5440</v>
      </c>
    </row>
    <row r="7" spans="2:28" x14ac:dyDescent="0.25">
      <c r="C7" s="6" t="s">
        <v>36</v>
      </c>
      <c r="D7" s="6">
        <v>5875</v>
      </c>
    </row>
    <row r="8" spans="2:28" x14ac:dyDescent="0.25">
      <c r="C8" s="6" t="s">
        <v>37</v>
      </c>
      <c r="D8" s="6">
        <f>D3+D4+D5+D6+D7</f>
        <v>23370</v>
      </c>
    </row>
    <row r="9" spans="2:28" x14ac:dyDescent="0.25">
      <c r="C9" s="6" t="s">
        <v>38</v>
      </c>
      <c r="D9" s="6">
        <f>D8/5</f>
        <v>4674</v>
      </c>
    </row>
    <row r="10" spans="2:28" ht="34.5" customHeight="1" x14ac:dyDescent="0.25">
      <c r="C10" s="8" t="s">
        <v>54</v>
      </c>
      <c r="D10" s="9">
        <f>45000*D9</f>
        <v>210330000</v>
      </c>
    </row>
    <row r="11" spans="2:28" ht="15.75" thickBot="1" x14ac:dyDescent="0.3">
      <c r="C11" s="1"/>
      <c r="D11" s="1"/>
    </row>
    <row r="12" spans="2:28" ht="18.75" customHeight="1" thickTop="1" thickBot="1" x14ac:dyDescent="0.35">
      <c r="B12" s="5"/>
      <c r="C12" s="51" t="s">
        <v>53</v>
      </c>
      <c r="D12" s="52"/>
      <c r="E12" s="52"/>
      <c r="F12" s="53"/>
      <c r="G12" s="60">
        <f>D10</f>
        <v>210330000</v>
      </c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2"/>
    </row>
    <row r="13" spans="2:28" ht="27" customHeight="1" thickTop="1" thickBot="1" x14ac:dyDescent="0.3">
      <c r="B13" s="56" t="s">
        <v>0</v>
      </c>
      <c r="C13" s="58" t="s">
        <v>1</v>
      </c>
      <c r="D13" s="59" t="s">
        <v>2</v>
      </c>
      <c r="E13" s="59"/>
      <c r="F13" s="59"/>
      <c r="G13" s="59"/>
      <c r="H13" s="48" t="s">
        <v>63</v>
      </c>
      <c r="I13" s="48" t="s">
        <v>64</v>
      </c>
      <c r="J13" s="54" t="s">
        <v>65</v>
      </c>
      <c r="K13" s="54" t="s">
        <v>66</v>
      </c>
      <c r="L13" s="63" t="s">
        <v>40</v>
      </c>
      <c r="M13" s="63" t="s">
        <v>41</v>
      </c>
      <c r="N13" s="63" t="s">
        <v>42</v>
      </c>
      <c r="O13" s="63" t="s">
        <v>43</v>
      </c>
      <c r="P13" s="63" t="s">
        <v>44</v>
      </c>
      <c r="Q13" s="54" t="s">
        <v>67</v>
      </c>
      <c r="R13" s="48" t="s">
        <v>68</v>
      </c>
      <c r="S13" s="54" t="s">
        <v>67</v>
      </c>
      <c r="T13" s="48" t="s">
        <v>60</v>
      </c>
      <c r="U13" s="48"/>
      <c r="V13" s="48" t="s">
        <v>3</v>
      </c>
      <c r="W13" s="48"/>
    </row>
    <row r="14" spans="2:28" ht="117.75" customHeight="1" thickTop="1" thickBot="1" x14ac:dyDescent="0.3">
      <c r="B14" s="57"/>
      <c r="C14" s="58"/>
      <c r="D14" s="27" t="s">
        <v>59</v>
      </c>
      <c r="E14" s="28" t="s">
        <v>58</v>
      </c>
      <c r="F14" s="48" t="s">
        <v>62</v>
      </c>
      <c r="G14" s="59"/>
      <c r="H14" s="59"/>
      <c r="I14" s="59"/>
      <c r="J14" s="55"/>
      <c r="K14" s="65"/>
      <c r="L14" s="64"/>
      <c r="M14" s="64"/>
      <c r="N14" s="64"/>
      <c r="O14" s="64"/>
      <c r="P14" s="64"/>
      <c r="Q14" s="55"/>
      <c r="R14" s="48"/>
      <c r="S14" s="55"/>
      <c r="T14" s="48"/>
      <c r="U14" s="48"/>
      <c r="V14" s="48"/>
      <c r="W14" s="48"/>
      <c r="AB14" t="s">
        <v>39</v>
      </c>
    </row>
    <row r="15" spans="2:28" ht="20.100000000000001" customHeight="1" thickTop="1" thickBot="1" x14ac:dyDescent="0.3">
      <c r="B15" s="23" t="s">
        <v>4</v>
      </c>
      <c r="C15" s="30" t="s">
        <v>52</v>
      </c>
      <c r="D15" s="31">
        <v>2</v>
      </c>
      <c r="E15" s="31" t="s">
        <v>5</v>
      </c>
      <c r="F15" s="66">
        <f>G12*D15</f>
        <v>420660000</v>
      </c>
      <c r="G15" s="66"/>
      <c r="H15" s="32">
        <f>0.05*F15</f>
        <v>21033000</v>
      </c>
      <c r="I15" s="32">
        <f t="shared" ref="I15:I21" si="0">0.15*F15</f>
        <v>63099000</v>
      </c>
      <c r="J15" s="32">
        <f>I15*0.8</f>
        <v>50479200</v>
      </c>
      <c r="K15" s="46" t="s">
        <v>6</v>
      </c>
      <c r="L15" s="47" t="s">
        <v>6</v>
      </c>
      <c r="M15" s="47" t="s">
        <v>6</v>
      </c>
      <c r="N15" s="47" t="s">
        <v>6</v>
      </c>
      <c r="O15" s="47" t="s">
        <v>6</v>
      </c>
      <c r="P15" s="47" t="s">
        <v>6</v>
      </c>
      <c r="Q15" s="12">
        <v>1025</v>
      </c>
      <c r="R15" s="13">
        <v>9750</v>
      </c>
      <c r="S15" s="14">
        <v>1033</v>
      </c>
      <c r="T15" s="67">
        <v>39000</v>
      </c>
      <c r="U15" s="67"/>
      <c r="V15" s="68" t="s">
        <v>69</v>
      </c>
      <c r="W15" s="69"/>
    </row>
    <row r="16" spans="2:28" ht="20.100000000000001" customHeight="1" thickTop="1" thickBot="1" x14ac:dyDescent="0.35">
      <c r="B16" s="24" t="s">
        <v>7</v>
      </c>
      <c r="C16" s="30" t="s">
        <v>52</v>
      </c>
      <c r="D16" s="33">
        <v>1.4</v>
      </c>
      <c r="E16" s="34" t="s">
        <v>8</v>
      </c>
      <c r="F16" s="74">
        <f>G12*D16</f>
        <v>294462000</v>
      </c>
      <c r="G16" s="74"/>
      <c r="H16" s="35">
        <f t="shared" ref="H16:H27" si="1">0.05*F16</f>
        <v>14723100</v>
      </c>
      <c r="I16" s="35">
        <f t="shared" si="0"/>
        <v>44169300</v>
      </c>
      <c r="J16" s="32">
        <f t="shared" ref="J16:J23" si="2">I16*0.8</f>
        <v>35335440</v>
      </c>
      <c r="K16" s="39">
        <f t="shared" ref="K16:K22" si="3">F16</f>
        <v>294462000</v>
      </c>
      <c r="L16" s="42">
        <f>K16/D3</f>
        <v>92019.375</v>
      </c>
      <c r="M16" s="42">
        <f>K16/D4</f>
        <v>68880</v>
      </c>
      <c r="N16" s="42">
        <f>K16/D5</f>
        <v>64293.013100436678</v>
      </c>
      <c r="O16" s="42">
        <f>K16/D6</f>
        <v>54129.044117647056</v>
      </c>
      <c r="P16" s="42">
        <f>K16/D7</f>
        <v>50121.191489361699</v>
      </c>
      <c r="Q16" s="15">
        <v>1024</v>
      </c>
      <c r="R16" s="16">
        <v>7500</v>
      </c>
      <c r="S16" s="17">
        <v>1032</v>
      </c>
      <c r="T16" s="75">
        <v>29500</v>
      </c>
      <c r="U16" s="75"/>
      <c r="V16" s="70"/>
      <c r="W16" s="71"/>
    </row>
    <row r="17" spans="2:23" ht="20.100000000000001" customHeight="1" thickTop="1" thickBot="1" x14ac:dyDescent="0.35">
      <c r="B17" s="24" t="s">
        <v>9</v>
      </c>
      <c r="C17" s="30" t="s">
        <v>52</v>
      </c>
      <c r="D17" s="33">
        <v>1.2</v>
      </c>
      <c r="E17" s="34" t="s">
        <v>10</v>
      </c>
      <c r="F17" s="74">
        <f>G12*D17</f>
        <v>252396000</v>
      </c>
      <c r="G17" s="74"/>
      <c r="H17" s="35">
        <f t="shared" si="1"/>
        <v>12619800</v>
      </c>
      <c r="I17" s="35">
        <f t="shared" si="0"/>
        <v>37859400</v>
      </c>
      <c r="J17" s="32">
        <f t="shared" si="2"/>
        <v>30287520</v>
      </c>
      <c r="K17" s="39">
        <f t="shared" si="3"/>
        <v>252396000</v>
      </c>
      <c r="L17" s="42">
        <f>K17/D3</f>
        <v>78873.75</v>
      </c>
      <c r="M17" s="42">
        <f>K17/D4</f>
        <v>59040</v>
      </c>
      <c r="N17" s="42">
        <f>K17/D5</f>
        <v>55108.296943231442</v>
      </c>
      <c r="O17" s="42">
        <f>K17/D6</f>
        <v>46396.323529411762</v>
      </c>
      <c r="P17" s="42">
        <f>K17/D7</f>
        <v>42961.021276595748</v>
      </c>
      <c r="Q17" s="15">
        <v>1039</v>
      </c>
      <c r="R17" s="16">
        <v>6600</v>
      </c>
      <c r="S17" s="17">
        <v>1045</v>
      </c>
      <c r="T17" s="75">
        <v>26250</v>
      </c>
      <c r="U17" s="75"/>
      <c r="V17" s="70"/>
      <c r="W17" s="71"/>
    </row>
    <row r="18" spans="2:23" ht="20.100000000000001" customHeight="1" thickTop="1" thickBot="1" x14ac:dyDescent="0.35">
      <c r="B18" s="24" t="s">
        <v>11</v>
      </c>
      <c r="C18" s="30" t="s">
        <v>52</v>
      </c>
      <c r="D18" s="33" t="s">
        <v>12</v>
      </c>
      <c r="E18" s="36" t="s">
        <v>13</v>
      </c>
      <c r="F18" s="74">
        <f>G12*D18</f>
        <v>210330000</v>
      </c>
      <c r="G18" s="74"/>
      <c r="H18" s="35">
        <f t="shared" si="1"/>
        <v>10516500</v>
      </c>
      <c r="I18" s="35">
        <f t="shared" si="0"/>
        <v>31549500</v>
      </c>
      <c r="J18" s="32">
        <f t="shared" si="2"/>
        <v>25239600</v>
      </c>
      <c r="K18" s="39">
        <f t="shared" si="3"/>
        <v>210330000</v>
      </c>
      <c r="L18" s="42">
        <f>K18/D3</f>
        <v>65728.125</v>
      </c>
      <c r="M18" s="42">
        <f>K18/D4</f>
        <v>49200</v>
      </c>
      <c r="N18" s="42">
        <f>K18/D5</f>
        <v>45923.580786026199</v>
      </c>
      <c r="O18" s="42">
        <f>K18/D6</f>
        <v>38663.602941176468</v>
      </c>
      <c r="P18" s="42">
        <f>K18/D7</f>
        <v>35800.851063829788</v>
      </c>
      <c r="Q18" s="15">
        <v>1023</v>
      </c>
      <c r="R18" s="16">
        <v>5700</v>
      </c>
      <c r="S18" s="17">
        <v>1031</v>
      </c>
      <c r="T18" s="75">
        <v>22000</v>
      </c>
      <c r="U18" s="75"/>
      <c r="V18" s="70"/>
      <c r="W18" s="71"/>
    </row>
    <row r="19" spans="2:23" ht="20.100000000000001" customHeight="1" thickTop="1" thickBot="1" x14ac:dyDescent="0.35">
      <c r="B19" s="24" t="s">
        <v>14</v>
      </c>
      <c r="C19" s="30" t="s">
        <v>52</v>
      </c>
      <c r="D19" s="33">
        <v>0.83333333333000004</v>
      </c>
      <c r="E19" s="36" t="s">
        <v>15</v>
      </c>
      <c r="F19" s="74">
        <f>G12*D19</f>
        <v>175274999.9992989</v>
      </c>
      <c r="G19" s="74"/>
      <c r="H19" s="35">
        <f t="shared" si="1"/>
        <v>8763749.999964945</v>
      </c>
      <c r="I19" s="35">
        <f t="shared" si="0"/>
        <v>26291249.999894835</v>
      </c>
      <c r="J19" s="32">
        <f t="shared" si="2"/>
        <v>21032999.999915868</v>
      </c>
      <c r="K19" s="39">
        <f t="shared" si="3"/>
        <v>175274999.9992989</v>
      </c>
      <c r="L19" s="42">
        <f>K19/D3</f>
        <v>54773.437499780906</v>
      </c>
      <c r="M19" s="42">
        <f>K19/D4</f>
        <v>40999.999999836</v>
      </c>
      <c r="N19" s="42">
        <f>K19/D5</f>
        <v>38269.650654868754</v>
      </c>
      <c r="O19" s="42">
        <f>K19/D6</f>
        <v>32219.66911751818</v>
      </c>
      <c r="P19" s="42">
        <f>K19/D7</f>
        <v>29834.042553072155</v>
      </c>
      <c r="Q19" s="15">
        <v>1038</v>
      </c>
      <c r="R19" s="16">
        <v>4900</v>
      </c>
      <c r="S19" s="17">
        <v>1044</v>
      </c>
      <c r="T19" s="75">
        <v>19600</v>
      </c>
      <c r="U19" s="75"/>
      <c r="V19" s="70"/>
      <c r="W19" s="71"/>
    </row>
    <row r="20" spans="2:23" ht="20.100000000000001" customHeight="1" thickTop="1" thickBot="1" x14ac:dyDescent="0.35">
      <c r="B20" s="24" t="s">
        <v>16</v>
      </c>
      <c r="C20" s="30" t="s">
        <v>52</v>
      </c>
      <c r="D20" s="33">
        <v>0.66666666666665997</v>
      </c>
      <c r="E20" s="36" t="s">
        <v>17</v>
      </c>
      <c r="F20" s="74">
        <f>G12*D20</f>
        <v>140219999.9999986</v>
      </c>
      <c r="G20" s="74"/>
      <c r="H20" s="35">
        <f t="shared" si="1"/>
        <v>7010999.9999999302</v>
      </c>
      <c r="I20" s="35">
        <f t="shared" si="0"/>
        <v>21032999.999999788</v>
      </c>
      <c r="J20" s="32">
        <f t="shared" si="2"/>
        <v>16826399.999999832</v>
      </c>
      <c r="K20" s="39">
        <f t="shared" si="3"/>
        <v>140219999.9999986</v>
      </c>
      <c r="L20" s="42">
        <f>K20/D3</f>
        <v>43818.749999999563</v>
      </c>
      <c r="M20" s="42">
        <f>K20/D4</f>
        <v>32799.999999999673</v>
      </c>
      <c r="N20" s="42">
        <f>K20/D5</f>
        <v>30615.720524017161</v>
      </c>
      <c r="O20" s="42">
        <f>K20/D6</f>
        <v>25775.735294117389</v>
      </c>
      <c r="P20" s="42">
        <f>K20/D7</f>
        <v>23867.234042552955</v>
      </c>
      <c r="Q20" s="15">
        <v>1022</v>
      </c>
      <c r="R20" s="16">
        <v>4100</v>
      </c>
      <c r="S20" s="17">
        <v>1030</v>
      </c>
      <c r="T20" s="75">
        <v>16500</v>
      </c>
      <c r="U20" s="75"/>
      <c r="V20" s="70"/>
      <c r="W20" s="71"/>
    </row>
    <row r="21" spans="2:23" ht="20.100000000000001" customHeight="1" thickTop="1" thickBot="1" x14ac:dyDescent="0.35">
      <c r="B21" s="24" t="s">
        <v>18</v>
      </c>
      <c r="C21" s="30" t="s">
        <v>52</v>
      </c>
      <c r="D21" s="33">
        <v>0.5</v>
      </c>
      <c r="E21" s="36" t="s">
        <v>19</v>
      </c>
      <c r="F21" s="74">
        <f>G12*D21</f>
        <v>105165000</v>
      </c>
      <c r="G21" s="74"/>
      <c r="H21" s="35">
        <f t="shared" si="1"/>
        <v>5258250</v>
      </c>
      <c r="I21" s="35">
        <f t="shared" si="0"/>
        <v>15774750</v>
      </c>
      <c r="J21" s="32">
        <f t="shared" si="2"/>
        <v>12619800</v>
      </c>
      <c r="K21" s="39">
        <f t="shared" si="3"/>
        <v>105165000</v>
      </c>
      <c r="L21" s="42">
        <f>K21/D3</f>
        <v>32864.0625</v>
      </c>
      <c r="M21" s="42">
        <f>K21/D4</f>
        <v>24600</v>
      </c>
      <c r="N21" s="42">
        <f>K21/D5</f>
        <v>22961.7903930131</v>
      </c>
      <c r="O21" s="42">
        <f>K21/D6</f>
        <v>19331.801470588234</v>
      </c>
      <c r="P21" s="42">
        <f>K21/D7</f>
        <v>17900.425531914894</v>
      </c>
      <c r="Q21" s="15">
        <v>1037</v>
      </c>
      <c r="R21" s="16">
        <v>3500</v>
      </c>
      <c r="S21" s="17">
        <v>1043</v>
      </c>
      <c r="T21" s="75">
        <v>14000</v>
      </c>
      <c r="U21" s="75"/>
      <c r="V21" s="70"/>
      <c r="W21" s="71"/>
    </row>
    <row r="22" spans="2:23" ht="20.100000000000001" customHeight="1" thickTop="1" thickBot="1" x14ac:dyDescent="0.35">
      <c r="B22" s="24" t="s">
        <v>20</v>
      </c>
      <c r="C22" s="30" t="s">
        <v>52</v>
      </c>
      <c r="D22" s="33">
        <v>0.33333333333333298</v>
      </c>
      <c r="E22" s="36" t="s">
        <v>21</v>
      </c>
      <c r="F22" s="74">
        <f>G12*D22</f>
        <v>70109999.999999925</v>
      </c>
      <c r="G22" s="74"/>
      <c r="H22" s="35">
        <f t="shared" si="1"/>
        <v>3505499.9999999963</v>
      </c>
      <c r="I22" s="35">
        <f>0.1*F22</f>
        <v>7010999.9999999925</v>
      </c>
      <c r="J22" s="32">
        <f t="shared" si="2"/>
        <v>5608799.9999999944</v>
      </c>
      <c r="K22" s="40">
        <f t="shared" si="3"/>
        <v>70109999.999999925</v>
      </c>
      <c r="L22" s="42">
        <f>K22/D3</f>
        <v>21909.374999999978</v>
      </c>
      <c r="M22" s="42">
        <f>K22/D4</f>
        <v>16399.999999999982</v>
      </c>
      <c r="N22" s="43">
        <f>K22/D5</f>
        <v>15307.860262008717</v>
      </c>
      <c r="O22" s="42">
        <f>K22/D6</f>
        <v>12887.867647058811</v>
      </c>
      <c r="P22" s="42">
        <f>K22/D7</f>
        <v>11933.617021276583</v>
      </c>
      <c r="Q22" s="18">
        <v>1021</v>
      </c>
      <c r="R22" s="16">
        <v>2850</v>
      </c>
      <c r="S22" s="17">
        <v>1029</v>
      </c>
      <c r="T22" s="75">
        <v>11000</v>
      </c>
      <c r="U22" s="75"/>
      <c r="V22" s="70"/>
      <c r="W22" s="71"/>
    </row>
    <row r="23" spans="2:23" ht="20.100000000000001" customHeight="1" thickTop="1" thickBot="1" x14ac:dyDescent="0.35">
      <c r="B23" s="24" t="s">
        <v>22</v>
      </c>
      <c r="C23" s="30" t="s">
        <v>52</v>
      </c>
      <c r="D23" s="33">
        <v>0.2</v>
      </c>
      <c r="E23" s="36" t="s">
        <v>23</v>
      </c>
      <c r="F23" s="74">
        <f>G12*D23</f>
        <v>42066000</v>
      </c>
      <c r="G23" s="74"/>
      <c r="H23" s="35">
        <f t="shared" si="1"/>
        <v>2103300</v>
      </c>
      <c r="I23" s="38">
        <f>0.1*F23</f>
        <v>4206600</v>
      </c>
      <c r="J23" s="32">
        <f t="shared" si="2"/>
        <v>3365280</v>
      </c>
      <c r="K23" s="39">
        <f>1.3333333333*F23</f>
        <v>56087999.998597793</v>
      </c>
      <c r="L23" s="42">
        <f>K23/D3</f>
        <v>17527.499999561809</v>
      </c>
      <c r="M23" s="42">
        <f>K23/D4</f>
        <v>13119.999999671998</v>
      </c>
      <c r="N23" s="42">
        <f>K23/D5</f>
        <v>12246.288209300828</v>
      </c>
      <c r="O23" s="42">
        <f>K23/D6</f>
        <v>10310.2941173893</v>
      </c>
      <c r="P23" s="42">
        <f>K23/D7</f>
        <v>9546.8936167826032</v>
      </c>
      <c r="Q23" s="15">
        <v>1036</v>
      </c>
      <c r="R23" s="19">
        <v>2350</v>
      </c>
      <c r="S23" s="20">
        <v>1042</v>
      </c>
      <c r="T23" s="76">
        <v>9350</v>
      </c>
      <c r="U23" s="77"/>
      <c r="V23" s="70"/>
      <c r="W23" s="71"/>
    </row>
    <row r="24" spans="2:23" ht="20.100000000000001" customHeight="1" thickTop="1" thickBot="1" x14ac:dyDescent="0.35">
      <c r="B24" s="24" t="s">
        <v>24</v>
      </c>
      <c r="C24" s="30" t="s">
        <v>52</v>
      </c>
      <c r="D24" s="33">
        <v>0.1</v>
      </c>
      <c r="E24" s="36" t="s">
        <v>25</v>
      </c>
      <c r="F24" s="74">
        <f>G12*D24</f>
        <v>21033000</v>
      </c>
      <c r="G24" s="74"/>
      <c r="H24" s="35">
        <f t="shared" si="1"/>
        <v>1051650</v>
      </c>
      <c r="I24" s="21" t="s">
        <v>56</v>
      </c>
      <c r="J24" s="21" t="s">
        <v>56</v>
      </c>
      <c r="K24" s="39">
        <f>2*F24</f>
        <v>42066000</v>
      </c>
      <c r="L24" s="42">
        <f>K24/D3</f>
        <v>13145.625</v>
      </c>
      <c r="M24" s="42">
        <f>K24/D4</f>
        <v>9840</v>
      </c>
      <c r="N24" s="42">
        <f>K24/D5</f>
        <v>9184.716157205241</v>
      </c>
      <c r="O24" s="42">
        <f>K24/D6</f>
        <v>7732.7205882352937</v>
      </c>
      <c r="P24" s="42">
        <f>K24/D7</f>
        <v>7160.1702127659573</v>
      </c>
      <c r="Q24" s="15">
        <v>1020</v>
      </c>
      <c r="R24" s="19">
        <v>1850</v>
      </c>
      <c r="S24" s="20">
        <v>1028</v>
      </c>
      <c r="T24" s="76">
        <v>7500</v>
      </c>
      <c r="U24" s="77"/>
      <c r="V24" s="70"/>
      <c r="W24" s="71"/>
    </row>
    <row r="25" spans="2:23" ht="20.100000000000001" customHeight="1" thickTop="1" thickBot="1" x14ac:dyDescent="0.35">
      <c r="B25" s="24" t="s">
        <v>26</v>
      </c>
      <c r="C25" s="30" t="s">
        <v>52</v>
      </c>
      <c r="D25" s="33">
        <v>8.5000000000000006E-2</v>
      </c>
      <c r="E25" s="36" t="s">
        <v>25</v>
      </c>
      <c r="F25" s="74">
        <f>G12*D25</f>
        <v>17878050</v>
      </c>
      <c r="G25" s="74"/>
      <c r="H25" s="35">
        <f t="shared" si="1"/>
        <v>893902.5</v>
      </c>
      <c r="I25" s="21" t="s">
        <v>56</v>
      </c>
      <c r="J25" s="21" t="s">
        <v>56</v>
      </c>
      <c r="K25" s="39">
        <f>1.75*F25</f>
        <v>31286587.5</v>
      </c>
      <c r="L25" s="42">
        <f>K25/D3</f>
        <v>9777.05859375</v>
      </c>
      <c r="M25" s="42">
        <f>K25/D4</f>
        <v>7318.5</v>
      </c>
      <c r="N25" s="42">
        <f>K25/D5</f>
        <v>6831.1326419213974</v>
      </c>
      <c r="O25" s="42">
        <f>K25/D6</f>
        <v>5751.2109375</v>
      </c>
      <c r="P25" s="42">
        <f>K25/D7</f>
        <v>5325.3765957446813</v>
      </c>
      <c r="Q25" s="15">
        <v>1035</v>
      </c>
      <c r="R25" s="19">
        <v>1500</v>
      </c>
      <c r="S25" s="20">
        <v>1041</v>
      </c>
      <c r="T25" s="76">
        <v>6250</v>
      </c>
      <c r="U25" s="77"/>
      <c r="V25" s="70"/>
      <c r="W25" s="71"/>
    </row>
    <row r="26" spans="2:23" ht="20.100000000000001" customHeight="1" thickTop="1" thickBot="1" x14ac:dyDescent="0.35">
      <c r="B26" s="24" t="s">
        <v>27</v>
      </c>
      <c r="C26" s="37" t="s">
        <v>56</v>
      </c>
      <c r="D26" s="33">
        <v>7.0000000000000007E-2</v>
      </c>
      <c r="E26" s="36" t="s">
        <v>28</v>
      </c>
      <c r="F26" s="74">
        <f>G12*D26</f>
        <v>14723100.000000002</v>
      </c>
      <c r="G26" s="74"/>
      <c r="H26" s="35">
        <f t="shared" si="1"/>
        <v>736155.00000000012</v>
      </c>
      <c r="I26" s="21" t="s">
        <v>56</v>
      </c>
      <c r="J26" s="21" t="s">
        <v>56</v>
      </c>
      <c r="K26" s="39">
        <f>1.5*F26</f>
        <v>22084650.000000004</v>
      </c>
      <c r="L26" s="42">
        <f>K26/D3</f>
        <v>6901.4531250000009</v>
      </c>
      <c r="M26" s="42">
        <f>K26/D4</f>
        <v>5166.0000000000009</v>
      </c>
      <c r="N26" s="42">
        <f>K26/D5</f>
        <v>4821.9759825327519</v>
      </c>
      <c r="O26" s="42">
        <f>K26/D6</f>
        <v>4059.6783088235302</v>
      </c>
      <c r="P26" s="42">
        <f>K26/D7</f>
        <v>3759.0893617021284</v>
      </c>
      <c r="Q26" s="15">
        <v>1019</v>
      </c>
      <c r="R26" s="19">
        <v>1250</v>
      </c>
      <c r="S26" s="20">
        <v>1027</v>
      </c>
      <c r="T26" s="76">
        <v>4900</v>
      </c>
      <c r="U26" s="77"/>
      <c r="V26" s="70"/>
      <c r="W26" s="71"/>
    </row>
    <row r="27" spans="2:23" ht="20.100000000000001" customHeight="1" thickTop="1" thickBot="1" x14ac:dyDescent="0.35">
      <c r="B27" s="24" t="s">
        <v>29</v>
      </c>
      <c r="C27" s="37" t="s">
        <v>56</v>
      </c>
      <c r="D27" s="33">
        <v>0.05</v>
      </c>
      <c r="E27" s="36" t="s">
        <v>28</v>
      </c>
      <c r="F27" s="74">
        <f>G12*D27</f>
        <v>10516500</v>
      </c>
      <c r="G27" s="74"/>
      <c r="H27" s="35">
        <f t="shared" si="1"/>
        <v>525825</v>
      </c>
      <c r="I27" s="21" t="s">
        <v>56</v>
      </c>
      <c r="J27" s="21" t="s">
        <v>56</v>
      </c>
      <c r="K27" s="39">
        <f>1.5*F27</f>
        <v>15774750</v>
      </c>
      <c r="L27" s="42">
        <f>K27/D3</f>
        <v>4929.609375</v>
      </c>
      <c r="M27" s="42">
        <f>K27/D4</f>
        <v>3690</v>
      </c>
      <c r="N27" s="42">
        <f>K27/D5</f>
        <v>3444.2685589519651</v>
      </c>
      <c r="O27" s="42">
        <f>K27/D6</f>
        <v>2899.7702205882351</v>
      </c>
      <c r="P27" s="42">
        <f>K27/D7</f>
        <v>2685.0638297872342</v>
      </c>
      <c r="Q27" s="15">
        <v>1034</v>
      </c>
      <c r="R27" s="19">
        <v>850</v>
      </c>
      <c r="S27" s="20">
        <v>1040</v>
      </c>
      <c r="T27" s="76">
        <v>3300</v>
      </c>
      <c r="U27" s="77"/>
      <c r="V27" s="72"/>
      <c r="W27" s="73"/>
    </row>
    <row r="28" spans="2:23" ht="122.25" customHeight="1" thickTop="1" thickBot="1" x14ac:dyDescent="0.3">
      <c r="B28" s="25" t="s">
        <v>30</v>
      </c>
      <c r="C28" s="22" t="s">
        <v>56</v>
      </c>
      <c r="D28" s="22" t="s">
        <v>56</v>
      </c>
      <c r="E28" s="29" t="s">
        <v>57</v>
      </c>
      <c r="F28" s="88" t="s">
        <v>56</v>
      </c>
      <c r="G28" s="89"/>
      <c r="H28" s="22" t="s">
        <v>56</v>
      </c>
      <c r="I28" s="22" t="s">
        <v>56</v>
      </c>
      <c r="J28" s="22" t="s">
        <v>56</v>
      </c>
      <c r="K28" s="41">
        <f>0.8333333333*F27</f>
        <v>8763749.9996494502</v>
      </c>
      <c r="L28" s="44">
        <f>K28/D3</f>
        <v>2738.6718748904532</v>
      </c>
      <c r="M28" s="44">
        <f>K28/D4</f>
        <v>2049.999999918</v>
      </c>
      <c r="N28" s="45">
        <f>K28/D5</f>
        <v>1913.4825326745524</v>
      </c>
      <c r="O28" s="44">
        <f>K28/D6</f>
        <v>1610.9834558179136</v>
      </c>
      <c r="P28" s="44">
        <f>K28/D7</f>
        <v>1491.7021275999064</v>
      </c>
      <c r="Q28" s="2">
        <v>1018</v>
      </c>
      <c r="R28" s="3">
        <v>450</v>
      </c>
      <c r="S28" s="4">
        <v>1026</v>
      </c>
      <c r="T28" s="90">
        <v>1700</v>
      </c>
      <c r="U28" s="91"/>
      <c r="V28" s="80" t="s">
        <v>70</v>
      </c>
      <c r="W28" s="81"/>
    </row>
    <row r="29" spans="2:23" ht="21" thickTop="1" thickBot="1" x14ac:dyDescent="0.3">
      <c r="B29" s="82" t="s">
        <v>55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4"/>
    </row>
    <row r="30" spans="2:23" ht="21" thickTop="1" thickBot="1" x14ac:dyDescent="0.35">
      <c r="B30" s="85" t="s">
        <v>31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7"/>
    </row>
    <row r="31" spans="2:23" ht="33.75" customHeight="1" thickTop="1" thickBot="1" x14ac:dyDescent="0.3">
      <c r="B31" s="78" t="s">
        <v>61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26">
        <f>250*D9</f>
        <v>1168500</v>
      </c>
    </row>
    <row r="32" spans="2:23" ht="15.75" thickTop="1" x14ac:dyDescent="0.25"/>
    <row r="33" spans="2:7" ht="15.75" customHeight="1" x14ac:dyDescent="0.25">
      <c r="B33" s="10" t="s">
        <v>49</v>
      </c>
      <c r="C33" s="11" t="s">
        <v>46</v>
      </c>
      <c r="D33" s="10"/>
      <c r="E33" s="10"/>
      <c r="F33" s="10"/>
      <c r="G33" s="10"/>
    </row>
    <row r="34" spans="2:7" ht="15.75" customHeight="1" x14ac:dyDescent="0.25">
      <c r="B34" s="10" t="s">
        <v>50</v>
      </c>
      <c r="C34" s="11" t="s">
        <v>47</v>
      </c>
      <c r="D34" s="10"/>
      <c r="E34" s="10"/>
      <c r="F34" s="10"/>
      <c r="G34" s="10"/>
    </row>
    <row r="35" spans="2:7" ht="15.75" customHeight="1" x14ac:dyDescent="0.25">
      <c r="B35" s="10" t="s">
        <v>51</v>
      </c>
      <c r="C35" s="11" t="s">
        <v>48</v>
      </c>
      <c r="D35" s="10"/>
      <c r="E35" s="10"/>
      <c r="F35" s="10"/>
      <c r="G35" s="10"/>
    </row>
  </sheetData>
  <mergeCells count="54">
    <mergeCell ref="B31:V31"/>
    <mergeCell ref="F25:G25"/>
    <mergeCell ref="T25:U25"/>
    <mergeCell ref="V28:W28"/>
    <mergeCell ref="B29:W29"/>
    <mergeCell ref="B30:W30"/>
    <mergeCell ref="F26:G26"/>
    <mergeCell ref="T26:U26"/>
    <mergeCell ref="F27:G27"/>
    <mergeCell ref="T27:U27"/>
    <mergeCell ref="F28:G28"/>
    <mergeCell ref="T28:U28"/>
    <mergeCell ref="T22:U22"/>
    <mergeCell ref="F23:G23"/>
    <mergeCell ref="T23:U23"/>
    <mergeCell ref="F24:G24"/>
    <mergeCell ref="T24:U24"/>
    <mergeCell ref="F15:G15"/>
    <mergeCell ref="T15:U15"/>
    <mergeCell ref="V15:W27"/>
    <mergeCell ref="F16:G16"/>
    <mergeCell ref="T16:U16"/>
    <mergeCell ref="F17:G17"/>
    <mergeCell ref="T17:U17"/>
    <mergeCell ref="F18:G18"/>
    <mergeCell ref="T18:U18"/>
    <mergeCell ref="F19:G19"/>
    <mergeCell ref="T19:U19"/>
    <mergeCell ref="F20:G20"/>
    <mergeCell ref="T20:U20"/>
    <mergeCell ref="F21:G21"/>
    <mergeCell ref="T21:U21"/>
    <mergeCell ref="F22:G22"/>
    <mergeCell ref="B13:B14"/>
    <mergeCell ref="C13:C14"/>
    <mergeCell ref="D13:G13"/>
    <mergeCell ref="F14:G14"/>
    <mergeCell ref="G12:W12"/>
    <mergeCell ref="L13:L14"/>
    <mergeCell ref="M13:M14"/>
    <mergeCell ref="N13:N14"/>
    <mergeCell ref="O13:O14"/>
    <mergeCell ref="P13:P14"/>
    <mergeCell ref="H13:H14"/>
    <mergeCell ref="I13:I14"/>
    <mergeCell ref="K13:K14"/>
    <mergeCell ref="Q13:Q14"/>
    <mergeCell ref="R13:R14"/>
    <mergeCell ref="S13:S14"/>
    <mergeCell ref="T13:U14"/>
    <mergeCell ref="V13:W14"/>
    <mergeCell ref="C2:D2"/>
    <mergeCell ref="C12:F12"/>
    <mergeCell ref="J13:J14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2022-06-21T11:24:21Z</dcterms:modified>
</cp:coreProperties>
</file>