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24SEKRETER\Ortak\Public\SONGÜL ARSLANTÜRK\MÜTEAHHİTLİK\"/>
    </mc:Choice>
  </mc:AlternateContent>
  <bookViews>
    <workbookView xWindow="0" yWindow="0" windowWidth="28800" windowHeight="12315"/>
  </bookViews>
  <sheets>
    <sheet name="Sayfa1" sheetId="1" r:id="rId1"/>
    <sheet name="Sayfa2" sheetId="2" r:id="rId2"/>
  </sheets>
  <definedNames>
    <definedName name="_xlnm.Print_Area" localSheetId="0">Sayfa1!$A$1:$O$17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9" i="1" l="1"/>
  <c r="O11" i="1"/>
  <c r="O12" i="1"/>
  <c r="O14" i="1"/>
  <c r="Q3" i="1"/>
  <c r="P3" i="1"/>
  <c r="I16" i="1"/>
  <c r="O16" i="1" s="1"/>
  <c r="I15" i="1"/>
  <c r="O15" i="1" s="1"/>
  <c r="I14" i="1"/>
  <c r="I13" i="1"/>
  <c r="O13" i="1" s="1"/>
  <c r="I12" i="1"/>
  <c r="I11" i="1"/>
  <c r="I5" i="1"/>
  <c r="O5" i="1" s="1"/>
  <c r="I6" i="1"/>
  <c r="O6" i="1" s="1"/>
  <c r="I7" i="1"/>
  <c r="O7" i="1" s="1"/>
  <c r="I8" i="1"/>
  <c r="O8" i="1" s="1"/>
  <c r="I9" i="1"/>
  <c r="I10" i="1"/>
  <c r="O10" i="1" s="1"/>
  <c r="I4" i="1"/>
  <c r="O4" i="1" s="1"/>
  <c r="Q15" i="1" l="1"/>
  <c r="Q4" i="1"/>
  <c r="Q5" i="1"/>
  <c r="Q6" i="1"/>
  <c r="Q7" i="1"/>
  <c r="Q8" i="1"/>
  <c r="Q9" i="1"/>
  <c r="Q10" i="1"/>
  <c r="Q11" i="1"/>
  <c r="Q12" i="1"/>
  <c r="Q13" i="1"/>
  <c r="P4" i="1"/>
  <c r="P5" i="1"/>
  <c r="P6" i="1"/>
  <c r="P7" i="1"/>
  <c r="P8" i="1"/>
  <c r="P9" i="1"/>
  <c r="P10" i="1"/>
  <c r="P11" i="1"/>
  <c r="P12" i="1"/>
  <c r="P13" i="1"/>
  <c r="P15" i="1"/>
  <c r="Q14" i="1"/>
  <c r="P14" i="1"/>
</calcChain>
</file>

<file path=xl/sharedStrings.xml><?xml version="1.0" encoding="utf-8"?>
<sst xmlns="http://schemas.openxmlformats.org/spreadsheetml/2006/main" count="267" uniqueCount="198">
  <si>
    <t>BELGE GRUBUNUN YÜKLENEBİLECEĞİ İŞ</t>
  </si>
  <si>
    <r>
      <t xml:space="preserve">BANKA REFERANS MEKTUBU  </t>
    </r>
    <r>
      <rPr>
        <b/>
        <sz val="11"/>
        <color theme="1"/>
        <rFont val="Arial Tur"/>
        <charset val="162"/>
      </rPr>
      <t>&gt;……</t>
    </r>
  </si>
  <si>
    <t>BELGE GRUBU</t>
  </si>
  <si>
    <t>A</t>
  </si>
  <si>
    <t>B</t>
  </si>
  <si>
    <t>C</t>
  </si>
  <si>
    <t>D</t>
  </si>
  <si>
    <t>E</t>
  </si>
  <si>
    <t>F</t>
  </si>
  <si>
    <t>G</t>
  </si>
  <si>
    <t>H</t>
  </si>
  <si>
    <t>SINIRSIZ</t>
  </si>
  <si>
    <t>YOK</t>
  </si>
  <si>
    <r>
      <t xml:space="preserve">(İŞ DEN. TUTARI*1)     </t>
    </r>
    <r>
      <rPr>
        <b/>
        <sz val="11"/>
        <color theme="1"/>
        <rFont val="Calibri"/>
        <family val="2"/>
        <charset val="162"/>
        <scheme val="minor"/>
      </rPr>
      <t>85.039.551,8 TL</t>
    </r>
  </si>
  <si>
    <r>
      <t xml:space="preserve">(İŞ DEN. TUTARI*1)             </t>
    </r>
    <r>
      <rPr>
        <b/>
        <sz val="11"/>
        <color theme="1"/>
        <rFont val="Calibri"/>
        <family val="2"/>
        <charset val="162"/>
        <scheme val="minor"/>
      </rPr>
      <t>60.742.537 TL</t>
    </r>
  </si>
  <si>
    <r>
      <t xml:space="preserve">(İŞ DEN. TUTARI*1)     </t>
    </r>
    <r>
      <rPr>
        <b/>
        <sz val="11"/>
        <color theme="1"/>
        <rFont val="Calibri"/>
        <family val="2"/>
        <charset val="162"/>
        <scheme val="minor"/>
      </rPr>
      <t>40.495.024,7 TL</t>
    </r>
  </si>
  <si>
    <r>
      <t xml:space="preserve">(İŞ DEN. TUTARI*1)      </t>
    </r>
    <r>
      <rPr>
        <b/>
        <sz val="11"/>
        <color theme="1"/>
        <rFont val="Calibri"/>
        <family val="2"/>
        <charset val="162"/>
        <scheme val="minor"/>
      </rPr>
      <t>20.247.512,3 TL</t>
    </r>
  </si>
  <si>
    <r>
      <t xml:space="preserve">(İŞ DEN. TUTARI*3/2)   </t>
    </r>
    <r>
      <rPr>
        <b/>
        <sz val="11"/>
        <color theme="1"/>
        <rFont val="Calibri"/>
        <family val="2"/>
        <charset val="162"/>
        <scheme val="minor"/>
      </rPr>
      <t>6.377.966,4 TL</t>
    </r>
  </si>
  <si>
    <r>
      <t xml:space="preserve"> (G GRUBU İŞ DEN. TUTARI*1/3)           </t>
    </r>
    <r>
      <rPr>
        <b/>
        <sz val="11"/>
        <color theme="1"/>
        <rFont val="Calibri"/>
        <family val="2"/>
        <charset val="162"/>
        <scheme val="minor"/>
      </rPr>
      <t>1.417.325,86 TL</t>
    </r>
  </si>
  <si>
    <t>YAPI MÜTEAHHİTLİĞİ BAŞVURU ÜCRETLERİ</t>
  </si>
  <si>
    <t>İLK               BAŞVURU ÜCRETİ</t>
  </si>
  <si>
    <t>İŞ   HACMİ                (CİRO) &gt;……</t>
  </si>
  <si>
    <t xml:space="preserve">      YAPI YAKLAŞIK MALİYETİ  &lt; …….</t>
  </si>
  <si>
    <t>1A</t>
  </si>
  <si>
    <t>1B</t>
  </si>
  <si>
    <t>2A</t>
  </si>
  <si>
    <t>2B</t>
  </si>
  <si>
    <t>2C</t>
  </si>
  <si>
    <t>3A</t>
  </si>
  <si>
    <t>3B</t>
  </si>
  <si>
    <t>4A</t>
  </si>
  <si>
    <t>4B</t>
  </si>
  <si>
    <t>4C</t>
  </si>
  <si>
    <t>5A</t>
  </si>
  <si>
    <t>5B</t>
  </si>
  <si>
    <t>5C</t>
  </si>
  <si>
    <t>5D</t>
  </si>
  <si>
    <t>459. 673 m2</t>
  </si>
  <si>
    <t>309.234 m2</t>
  </si>
  <si>
    <t>188.976m2</t>
  </si>
  <si>
    <t>144.134 m2</t>
  </si>
  <si>
    <t>119.774 m2</t>
  </si>
  <si>
    <t>86.775m2</t>
  </si>
  <si>
    <t>66.960 m2</t>
  </si>
  <si>
    <r>
      <t xml:space="preserve">(İŞ DEN. TUTARI*3/2)   </t>
    </r>
    <r>
      <rPr>
        <b/>
        <sz val="11"/>
        <color theme="1"/>
        <rFont val="Calibri"/>
        <family val="2"/>
        <charset val="162"/>
        <scheme val="minor"/>
      </rPr>
      <t>9.111.380,55 TL</t>
    </r>
  </si>
  <si>
    <t>70.280  m2</t>
  </si>
  <si>
    <t>57.850 m2</t>
  </si>
  <si>
    <t>52.171 m2</t>
  </si>
  <si>
    <t>42.308m2</t>
  </si>
  <si>
    <t>34.221 m2</t>
  </si>
  <si>
    <t>29.838 m2</t>
  </si>
  <si>
    <t>25.309 m2</t>
  </si>
  <si>
    <t>328.338 m2</t>
  </si>
  <si>
    <t>220.881 m2</t>
  </si>
  <si>
    <t>134.983 m2</t>
  </si>
  <si>
    <t>101.953 m2</t>
  </si>
  <si>
    <t>85.552 m2</t>
  </si>
  <si>
    <t>61.982 m2</t>
  </si>
  <si>
    <t>50.200 m2</t>
  </si>
  <si>
    <t>47.828 m2</t>
  </si>
  <si>
    <t>41.321 m2</t>
  </si>
  <si>
    <t>37.265 m2</t>
  </si>
  <si>
    <t>30.220 m2</t>
  </si>
  <si>
    <t>24.443 m2</t>
  </si>
  <si>
    <t>21.313 m2</t>
  </si>
  <si>
    <t>18.078 m2</t>
  </si>
  <si>
    <t>İş den. Tut./185 TL</t>
  </si>
  <si>
    <t>İş den. Tut.275 TL</t>
  </si>
  <si>
    <t>İş den. Tut./450 TL</t>
  </si>
  <si>
    <t>İş den. Tut./590 TL</t>
  </si>
  <si>
    <t>İş den. Tut./710 TL</t>
  </si>
  <si>
    <t>İş den. Tut./980 TL</t>
  </si>
  <si>
    <t>İş den. Tut./1.210 TL</t>
  </si>
  <si>
    <t>İş den. Tut./1.270 TL</t>
  </si>
  <si>
    <t>İş den. Tut./1.470 TL</t>
  </si>
  <si>
    <t>İş den. Tut./1.630 TL</t>
  </si>
  <si>
    <t>İş den. Tut./2.010 TL</t>
  </si>
  <si>
    <t>İş den. Tut./2.485 TL</t>
  </si>
  <si>
    <t>İş den. Tut./2.850 TL</t>
  </si>
  <si>
    <t>İş den. Tut./3.360 TL</t>
  </si>
  <si>
    <t>218.892 m2</t>
  </si>
  <si>
    <t>147.254 m2</t>
  </si>
  <si>
    <t>89.988 m2</t>
  </si>
  <si>
    <t>68.635 m2</t>
  </si>
  <si>
    <t>57.035 m2</t>
  </si>
  <si>
    <t>33.466 m2</t>
  </si>
  <si>
    <t>31.885 m2</t>
  </si>
  <si>
    <t>27.547 m2</t>
  </si>
  <si>
    <t>24.843 m2</t>
  </si>
  <si>
    <t>20.146 m2</t>
  </si>
  <si>
    <t>16.295 m2</t>
  </si>
  <si>
    <t>14.208 m2</t>
  </si>
  <si>
    <t>12.052 m2</t>
  </si>
  <si>
    <t>109.446 m2</t>
  </si>
  <si>
    <t>73.627 m2</t>
  </si>
  <si>
    <t>44.994 m2</t>
  </si>
  <si>
    <t>34.317 m2</t>
  </si>
  <si>
    <t>28517 m2</t>
  </si>
  <si>
    <t>20.660 m2</t>
  </si>
  <si>
    <t>16.733 m2</t>
  </si>
  <si>
    <t>15.942 m2</t>
  </si>
  <si>
    <t>13.773 m2</t>
  </si>
  <si>
    <t>12.421 m2</t>
  </si>
  <si>
    <t>10.073 m2</t>
  </si>
  <si>
    <t>8.147 m2</t>
  </si>
  <si>
    <t>7.104 m2</t>
  </si>
  <si>
    <t>6.026 m2</t>
  </si>
  <si>
    <t>49.250  m2</t>
  </si>
  <si>
    <t>33.132 m2</t>
  </si>
  <si>
    <t>20.247 m2</t>
  </si>
  <si>
    <t>15.443 m2</t>
  </si>
  <si>
    <t>12.832 m2</t>
  </si>
  <si>
    <t>9.297 m2</t>
  </si>
  <si>
    <t>7.530 m2</t>
  </si>
  <si>
    <t>7.174 m2</t>
  </si>
  <si>
    <t>6.198 m2</t>
  </si>
  <si>
    <t>5.589 m2</t>
  </si>
  <si>
    <t>4.533 m2</t>
  </si>
  <si>
    <t>3.666 m2</t>
  </si>
  <si>
    <t>3.196 m2</t>
  </si>
  <si>
    <t>2.711 m2</t>
  </si>
  <si>
    <t>34.475 m2</t>
  </si>
  <si>
    <t>23.192 m2</t>
  </si>
  <si>
    <t>14.173 m2</t>
  </si>
  <si>
    <t>10.810 m2</t>
  </si>
  <si>
    <t>8.983 m2</t>
  </si>
  <si>
    <t>6.508 m2</t>
  </si>
  <si>
    <t>5.271 m2</t>
  </si>
  <si>
    <t>5.022 m2</t>
  </si>
  <si>
    <t>4.338 m2</t>
  </si>
  <si>
    <t>3.912 m2</t>
  </si>
  <si>
    <t>3.173 m2</t>
  </si>
  <si>
    <t>2.566 m2</t>
  </si>
  <si>
    <t>2.237 m2</t>
  </si>
  <si>
    <t>1.898 m2</t>
  </si>
  <si>
    <t>7.661 m2</t>
  </si>
  <si>
    <t>5.153 m2</t>
  </si>
  <si>
    <t>3.149 m2</t>
  </si>
  <si>
    <t>2.402 m2</t>
  </si>
  <si>
    <t>1.996 m2</t>
  </si>
  <si>
    <t>1.446 m2</t>
  </si>
  <si>
    <t>1.171 m2</t>
  </si>
  <si>
    <t>1.116 m2</t>
  </si>
  <si>
    <t>964 m2</t>
  </si>
  <si>
    <t>869 m2</t>
  </si>
  <si>
    <t>705 m2</t>
  </si>
  <si>
    <t>570 m2</t>
  </si>
  <si>
    <t>497 m2</t>
  </si>
  <si>
    <t>421 m2</t>
  </si>
  <si>
    <r>
      <rPr>
        <sz val="18"/>
        <color theme="1"/>
        <rFont val="Calibri"/>
        <family val="2"/>
        <charset val="162"/>
        <scheme val="minor"/>
      </rPr>
      <t xml:space="preserve">YAPI SINIFLARINA GÖRE YÜKLENEBİLECEK M2'LER         </t>
    </r>
    <r>
      <rPr>
        <sz val="11"/>
        <color theme="1"/>
        <rFont val="Calibri"/>
        <family val="2"/>
        <charset val="162"/>
        <scheme val="minor"/>
      </rPr>
      <t xml:space="preserve">                                                                                                                                                                                                                                                                                                  (2019 yılı Mimarlık- Mühendislik  Hizmet Bedelleri Yapı Yaklaşık Birim Maliyetleri'ne göre hesaplama yapılmıştır.)</t>
    </r>
  </si>
  <si>
    <t>BELGE GRUBUNUN YÜKLENEBİLECEĞİ İŞ( TL)</t>
  </si>
  <si>
    <t xml:space="preserve"> GRUP TAYİNİ , İTİRAZ,YENİLEME, AKTİVASYON ÜCRETİ</t>
  </si>
  <si>
    <t>B1</t>
  </si>
  <si>
    <t>C1</t>
  </si>
  <si>
    <t>D1</t>
  </si>
  <si>
    <t>E1</t>
  </si>
  <si>
    <t>F1</t>
  </si>
  <si>
    <t>G                (13 Yıl)</t>
  </si>
  <si>
    <t>G1      (9 Yıl)</t>
  </si>
  <si>
    <t>İki H den ortak girişim olmaz.</t>
  </si>
  <si>
    <r>
      <t xml:space="preserve">ORTAK GİRİŞİM        </t>
    </r>
    <r>
      <rPr>
        <b/>
        <sz val="10"/>
        <color theme="1"/>
        <rFont val="Calibri"/>
        <family val="2"/>
        <charset val="162"/>
        <scheme val="minor"/>
      </rPr>
      <t>(Pilot %60, Diğer %25)</t>
    </r>
  </si>
  <si>
    <r>
      <t xml:space="preserve">Pilot min. </t>
    </r>
    <r>
      <rPr>
        <b/>
        <sz val="11"/>
        <color theme="1"/>
        <rFont val="Calibri"/>
        <family val="2"/>
        <charset val="162"/>
        <scheme val="minor"/>
      </rPr>
      <t>B1</t>
    </r>
    <r>
      <rPr>
        <sz val="11"/>
        <color theme="1"/>
        <rFont val="Calibri"/>
        <family val="2"/>
        <charset val="162"/>
        <scheme val="minor"/>
      </rPr>
      <t xml:space="preserve">        Ortak min. </t>
    </r>
    <r>
      <rPr>
        <b/>
        <sz val="11"/>
        <color theme="1"/>
        <rFont val="Calibri"/>
        <family val="2"/>
        <charset val="162"/>
        <scheme val="minor"/>
      </rPr>
      <t>D1</t>
    </r>
  </si>
  <si>
    <r>
      <t xml:space="preserve">Pilot min. </t>
    </r>
    <r>
      <rPr>
        <b/>
        <sz val="11"/>
        <color theme="1"/>
        <rFont val="Calibri"/>
        <family val="2"/>
        <charset val="162"/>
        <scheme val="minor"/>
      </rPr>
      <t>C</t>
    </r>
    <r>
      <rPr>
        <sz val="11"/>
        <color theme="1"/>
        <rFont val="Calibri"/>
        <family val="2"/>
        <charset val="162"/>
        <scheme val="minor"/>
      </rPr>
      <t xml:space="preserve">        Ortak min. </t>
    </r>
    <r>
      <rPr>
        <b/>
        <sz val="11"/>
        <color theme="1"/>
        <rFont val="Calibri"/>
        <family val="2"/>
        <charset val="162"/>
        <scheme val="minor"/>
      </rPr>
      <t>D1</t>
    </r>
  </si>
  <si>
    <r>
      <t xml:space="preserve">Pilot min. </t>
    </r>
    <r>
      <rPr>
        <b/>
        <sz val="11"/>
        <color theme="1"/>
        <rFont val="Calibri"/>
        <family val="2"/>
        <charset val="162"/>
        <scheme val="minor"/>
      </rPr>
      <t>C1</t>
    </r>
    <r>
      <rPr>
        <sz val="11"/>
        <color theme="1"/>
        <rFont val="Calibri"/>
        <family val="2"/>
        <charset val="162"/>
        <scheme val="minor"/>
      </rPr>
      <t xml:space="preserve">        Ortak min. </t>
    </r>
    <r>
      <rPr>
        <b/>
        <sz val="11"/>
        <color theme="1"/>
        <rFont val="Calibri"/>
        <family val="2"/>
        <charset val="162"/>
        <scheme val="minor"/>
      </rPr>
      <t>E</t>
    </r>
  </si>
  <si>
    <r>
      <t xml:space="preserve">Pilot min. </t>
    </r>
    <r>
      <rPr>
        <b/>
        <sz val="11"/>
        <color theme="1"/>
        <rFont val="Calibri"/>
        <family val="2"/>
        <charset val="162"/>
        <scheme val="minor"/>
      </rPr>
      <t>D</t>
    </r>
    <r>
      <rPr>
        <sz val="11"/>
        <color theme="1"/>
        <rFont val="Calibri"/>
        <family val="2"/>
        <charset val="162"/>
        <scheme val="minor"/>
      </rPr>
      <t xml:space="preserve">        Ortak min. </t>
    </r>
    <r>
      <rPr>
        <b/>
        <sz val="11"/>
        <color theme="1"/>
        <rFont val="Calibri"/>
        <family val="2"/>
        <charset val="162"/>
        <scheme val="minor"/>
      </rPr>
      <t>E</t>
    </r>
  </si>
  <si>
    <r>
      <t xml:space="preserve">Pilot min. </t>
    </r>
    <r>
      <rPr>
        <b/>
        <sz val="11"/>
        <color theme="1"/>
        <rFont val="Calibri"/>
        <family val="2"/>
        <charset val="162"/>
        <scheme val="minor"/>
      </rPr>
      <t>D1</t>
    </r>
    <r>
      <rPr>
        <sz val="11"/>
        <color theme="1"/>
        <rFont val="Calibri"/>
        <family val="2"/>
        <charset val="162"/>
        <scheme val="minor"/>
      </rPr>
      <t xml:space="preserve">        Ortak min. </t>
    </r>
    <r>
      <rPr>
        <b/>
        <sz val="11"/>
        <color theme="1"/>
        <rFont val="Calibri"/>
        <family val="2"/>
        <charset val="162"/>
        <scheme val="minor"/>
      </rPr>
      <t>E</t>
    </r>
  </si>
  <si>
    <r>
      <t xml:space="preserve">Pilot min. </t>
    </r>
    <r>
      <rPr>
        <b/>
        <sz val="11"/>
        <color theme="1"/>
        <rFont val="Calibri"/>
        <family val="2"/>
        <charset val="162"/>
        <scheme val="minor"/>
      </rPr>
      <t>E</t>
    </r>
    <r>
      <rPr>
        <sz val="11"/>
        <color theme="1"/>
        <rFont val="Calibri"/>
        <family val="2"/>
        <charset val="162"/>
        <scheme val="minor"/>
      </rPr>
      <t xml:space="preserve">        Ortak min. </t>
    </r>
    <r>
      <rPr>
        <b/>
        <sz val="11"/>
        <color theme="1"/>
        <rFont val="Calibri"/>
        <family val="2"/>
        <charset val="162"/>
        <scheme val="minor"/>
      </rPr>
      <t>E1</t>
    </r>
  </si>
  <si>
    <r>
      <t xml:space="preserve">Pilot min. </t>
    </r>
    <r>
      <rPr>
        <b/>
        <sz val="11"/>
        <color theme="1"/>
        <rFont val="Calibri"/>
        <family val="2"/>
        <charset val="162"/>
        <scheme val="minor"/>
      </rPr>
      <t>E1</t>
    </r>
    <r>
      <rPr>
        <sz val="11"/>
        <color theme="1"/>
        <rFont val="Calibri"/>
        <family val="2"/>
        <charset val="162"/>
        <scheme val="minor"/>
      </rPr>
      <t xml:space="preserve">        Ortak min. </t>
    </r>
    <r>
      <rPr>
        <b/>
        <sz val="11"/>
        <color theme="1"/>
        <rFont val="Calibri"/>
        <family val="2"/>
        <charset val="162"/>
        <scheme val="minor"/>
      </rPr>
      <t>F1</t>
    </r>
  </si>
  <si>
    <r>
      <t xml:space="preserve">Pilot min. </t>
    </r>
    <r>
      <rPr>
        <b/>
        <sz val="11"/>
        <color theme="1"/>
        <rFont val="Calibri"/>
        <family val="2"/>
        <charset val="162"/>
        <scheme val="minor"/>
      </rPr>
      <t>E1</t>
    </r>
    <r>
      <rPr>
        <sz val="11"/>
        <color theme="1"/>
        <rFont val="Calibri"/>
        <family val="2"/>
        <charset val="162"/>
        <scheme val="minor"/>
      </rPr>
      <t xml:space="preserve">        Ortak min. </t>
    </r>
    <r>
      <rPr>
        <b/>
        <sz val="11"/>
        <color theme="1"/>
        <rFont val="Calibri"/>
        <family val="2"/>
        <charset val="162"/>
        <scheme val="minor"/>
      </rPr>
      <t>G1</t>
    </r>
  </si>
  <si>
    <r>
      <t xml:space="preserve">Pilot min. </t>
    </r>
    <r>
      <rPr>
        <b/>
        <sz val="11"/>
        <color theme="1"/>
        <rFont val="Calibri"/>
        <family val="2"/>
        <charset val="162"/>
        <scheme val="minor"/>
      </rPr>
      <t>G</t>
    </r>
    <r>
      <rPr>
        <sz val="11"/>
        <color theme="1"/>
        <rFont val="Calibri"/>
        <family val="2"/>
        <charset val="162"/>
        <scheme val="minor"/>
      </rPr>
      <t xml:space="preserve">        Ortak min. </t>
    </r>
    <r>
      <rPr>
        <b/>
        <sz val="11"/>
        <color theme="1"/>
        <rFont val="Calibri"/>
        <family val="2"/>
        <charset val="162"/>
        <scheme val="minor"/>
      </rPr>
      <t>H</t>
    </r>
  </si>
  <si>
    <r>
      <t xml:space="preserve">Pilot min. </t>
    </r>
    <r>
      <rPr>
        <b/>
        <sz val="11"/>
        <color theme="1"/>
        <rFont val="Calibri"/>
        <family val="2"/>
        <charset val="162"/>
        <scheme val="minor"/>
      </rPr>
      <t>G1</t>
    </r>
    <r>
      <rPr>
        <sz val="11"/>
        <color theme="1"/>
        <rFont val="Calibri"/>
        <family val="2"/>
        <charset val="162"/>
        <scheme val="minor"/>
      </rPr>
      <t xml:space="preserve">        Ortak min. </t>
    </r>
    <r>
      <rPr>
        <b/>
        <sz val="11"/>
        <color theme="1"/>
        <rFont val="Calibri"/>
        <family val="2"/>
        <charset val="162"/>
        <scheme val="minor"/>
      </rPr>
      <t>H</t>
    </r>
  </si>
  <si>
    <r>
      <t xml:space="preserve">MYK İŞ GÜCÜ                     </t>
    </r>
    <r>
      <rPr>
        <i/>
        <sz val="10"/>
        <color theme="1"/>
        <rFont val="Calibri"/>
        <family val="2"/>
        <charset val="162"/>
        <scheme val="minor"/>
      </rPr>
      <t>(2 HAZİRAN 2022'YE KADAR YOK)</t>
    </r>
  </si>
  <si>
    <r>
      <t xml:space="preserve">TEKNİK İŞ GÜCÜ              </t>
    </r>
    <r>
      <rPr>
        <i/>
        <sz val="10"/>
        <color theme="1"/>
        <rFont val="Calibri"/>
        <family val="2"/>
        <charset val="162"/>
        <scheme val="minor"/>
      </rPr>
      <t>(2 HAZİRAN 2022'YE KADAR YOK)</t>
    </r>
  </si>
  <si>
    <r>
      <t xml:space="preserve">Pilot min. D1        Ortak min. </t>
    </r>
    <r>
      <rPr>
        <b/>
        <sz val="11"/>
        <color theme="1"/>
        <rFont val="Calibri"/>
        <family val="2"/>
        <charset val="162"/>
        <scheme val="minor"/>
      </rPr>
      <t>E1</t>
    </r>
  </si>
  <si>
    <t>CARİ ORAN                 (en az)</t>
  </si>
  <si>
    <t>ÖZ KAYNAK ORANI        ( en az)</t>
  </si>
  <si>
    <t>&gt;0,5</t>
  </si>
  <si>
    <t>&gt;0,1</t>
  </si>
  <si>
    <t>&lt;0,75</t>
  </si>
  <si>
    <r>
      <t xml:space="preserve">BORÇ ORANI                  (en fazla)          </t>
    </r>
    <r>
      <rPr>
        <i/>
        <sz val="10"/>
        <color theme="1"/>
        <rFont val="Calibri"/>
        <family val="2"/>
        <charset val="162"/>
        <scheme val="minor"/>
      </rPr>
      <t>(2 HAZİRAN 2022'YE KADAR YOK)</t>
    </r>
  </si>
  <si>
    <t>İŞ DENEYİM TUTARI    (MÜH.-MİMAR 493.000,00 TL)</t>
  </si>
  <si>
    <r>
      <t xml:space="preserve">İŞ DENEYİMİ ARANMAZ  </t>
    </r>
    <r>
      <rPr>
        <b/>
        <sz val="11"/>
        <color theme="1"/>
        <rFont val="Calibri"/>
        <family val="2"/>
        <charset val="162"/>
        <scheme val="minor"/>
      </rPr>
      <t>(2.218.500,00 TL)</t>
    </r>
  </si>
  <si>
    <r>
      <t xml:space="preserve">Pilot </t>
    </r>
    <r>
      <rPr>
        <b/>
        <sz val="11"/>
        <color theme="1"/>
        <rFont val="Calibri"/>
        <family val="2"/>
        <charset val="162"/>
        <scheme val="minor"/>
      </rPr>
      <t>106.488.000,00</t>
    </r>
    <r>
      <rPr>
        <sz val="11"/>
        <color theme="1"/>
        <rFont val="Calibri"/>
        <family val="2"/>
        <charset val="162"/>
        <scheme val="minor"/>
      </rPr>
      <t xml:space="preserve">         Diğer </t>
    </r>
    <r>
      <rPr>
        <b/>
        <sz val="11"/>
        <color theme="1"/>
        <rFont val="Calibri"/>
        <family val="2"/>
        <charset val="162"/>
        <scheme val="minor"/>
      </rPr>
      <t>44.370.000,00</t>
    </r>
  </si>
  <si>
    <r>
      <t xml:space="preserve">Pilot </t>
    </r>
    <r>
      <rPr>
        <b/>
        <sz val="11"/>
        <color theme="1"/>
        <rFont val="Calibri"/>
        <family val="2"/>
        <charset val="162"/>
        <scheme val="minor"/>
      </rPr>
      <t>74.541.600,00</t>
    </r>
    <r>
      <rPr>
        <sz val="11"/>
        <color theme="1"/>
        <rFont val="Calibri"/>
        <family val="2"/>
        <charset val="162"/>
        <scheme val="minor"/>
      </rPr>
      <t xml:space="preserve">         Diğer </t>
    </r>
    <r>
      <rPr>
        <b/>
        <sz val="11"/>
        <color theme="1"/>
        <rFont val="Calibri"/>
        <family val="2"/>
        <charset val="162"/>
        <scheme val="minor"/>
      </rPr>
      <t>31.059.000,00</t>
    </r>
  </si>
  <si>
    <r>
      <t xml:space="preserve">Pilot </t>
    </r>
    <r>
      <rPr>
        <b/>
        <sz val="11"/>
        <color theme="1"/>
        <rFont val="Calibri"/>
        <family val="2"/>
        <charset val="162"/>
        <scheme val="minor"/>
      </rPr>
      <t>63.892.800,00</t>
    </r>
    <r>
      <rPr>
        <sz val="11"/>
        <color theme="1"/>
        <rFont val="Calibri"/>
        <family val="2"/>
        <charset val="162"/>
        <scheme val="minor"/>
      </rPr>
      <t xml:space="preserve">         Diğer </t>
    </r>
    <r>
      <rPr>
        <b/>
        <sz val="11"/>
        <color theme="1"/>
        <rFont val="Calibri"/>
        <family val="2"/>
        <charset val="162"/>
        <scheme val="minor"/>
      </rPr>
      <t>26.622.000,00</t>
    </r>
  </si>
  <si>
    <r>
      <t xml:space="preserve">Pilot </t>
    </r>
    <r>
      <rPr>
        <b/>
        <sz val="11"/>
        <color theme="1"/>
        <rFont val="Calibri"/>
        <family val="2"/>
        <charset val="162"/>
        <scheme val="minor"/>
      </rPr>
      <t>53.244.000,00</t>
    </r>
    <r>
      <rPr>
        <sz val="11"/>
        <color theme="1"/>
        <rFont val="Calibri"/>
        <family val="2"/>
        <charset val="162"/>
        <scheme val="minor"/>
      </rPr>
      <t xml:space="preserve">         Diğer </t>
    </r>
    <r>
      <rPr>
        <b/>
        <sz val="11"/>
        <color theme="1"/>
        <rFont val="Calibri"/>
        <family val="2"/>
        <charset val="162"/>
        <scheme val="minor"/>
      </rPr>
      <t>22.185.000,00</t>
    </r>
  </si>
  <si>
    <r>
      <t xml:space="preserve">Pilot </t>
    </r>
    <r>
      <rPr>
        <b/>
        <sz val="11"/>
        <color theme="1"/>
        <rFont val="Calibri"/>
        <family val="2"/>
        <charset val="162"/>
        <scheme val="minor"/>
      </rPr>
      <t>44.370.000,00</t>
    </r>
    <r>
      <rPr>
        <sz val="11"/>
        <color theme="1"/>
        <rFont val="Calibri"/>
        <family val="2"/>
        <charset val="162"/>
        <scheme val="minor"/>
      </rPr>
      <t xml:space="preserve">         Diğer </t>
    </r>
    <r>
      <rPr>
        <b/>
        <sz val="11"/>
        <color theme="1"/>
        <rFont val="Calibri"/>
        <family val="2"/>
        <charset val="162"/>
        <scheme val="minor"/>
      </rPr>
      <t>18.487.500,00</t>
    </r>
  </si>
  <si>
    <r>
      <t xml:space="preserve">Pilot </t>
    </r>
    <r>
      <rPr>
        <b/>
        <sz val="11"/>
        <color theme="1"/>
        <rFont val="Calibri"/>
        <family val="2"/>
        <charset val="162"/>
        <scheme val="minor"/>
      </rPr>
      <t>35.496.000,00</t>
    </r>
    <r>
      <rPr>
        <sz val="11"/>
        <color theme="1"/>
        <rFont val="Calibri"/>
        <family val="2"/>
        <charset val="162"/>
        <scheme val="minor"/>
      </rPr>
      <t xml:space="preserve">         Diğer </t>
    </r>
    <r>
      <rPr>
        <b/>
        <sz val="11"/>
        <color theme="1"/>
        <rFont val="Calibri"/>
        <family val="2"/>
        <charset val="162"/>
        <scheme val="minor"/>
      </rPr>
      <t>14.790.000,00</t>
    </r>
  </si>
  <si>
    <r>
      <t xml:space="preserve">Pilot </t>
    </r>
    <r>
      <rPr>
        <b/>
        <sz val="11"/>
        <color theme="1"/>
        <rFont val="Calibri"/>
        <family val="2"/>
        <charset val="162"/>
        <scheme val="minor"/>
      </rPr>
      <t>26.622.000,00</t>
    </r>
    <r>
      <rPr>
        <sz val="11"/>
        <color theme="1"/>
        <rFont val="Calibri"/>
        <family val="2"/>
        <charset val="162"/>
        <scheme val="minor"/>
      </rPr>
      <t xml:space="preserve">         Diğer </t>
    </r>
    <r>
      <rPr>
        <b/>
        <sz val="11"/>
        <color theme="1"/>
        <rFont val="Calibri"/>
        <family val="2"/>
        <charset val="162"/>
        <scheme val="minor"/>
      </rPr>
      <t>11.092.500,00</t>
    </r>
  </si>
  <si>
    <r>
      <t xml:space="preserve">Pilot </t>
    </r>
    <r>
      <rPr>
        <b/>
        <sz val="11"/>
        <color theme="1"/>
        <rFont val="Calibri"/>
        <family val="2"/>
        <charset val="162"/>
        <scheme val="minor"/>
      </rPr>
      <t>17.748.000,00</t>
    </r>
    <r>
      <rPr>
        <sz val="11"/>
        <color theme="1"/>
        <rFont val="Calibri"/>
        <family val="2"/>
        <charset val="162"/>
        <scheme val="minor"/>
      </rPr>
      <t xml:space="preserve">         Diğer </t>
    </r>
    <r>
      <rPr>
        <b/>
        <sz val="11"/>
        <color theme="1"/>
        <rFont val="Calibri"/>
        <family val="2"/>
        <charset val="162"/>
        <scheme val="minor"/>
      </rPr>
      <t>7.395.000,00</t>
    </r>
  </si>
  <si>
    <r>
      <t xml:space="preserve">Pilot </t>
    </r>
    <r>
      <rPr>
        <b/>
        <sz val="11"/>
        <color theme="1"/>
        <rFont val="Calibri"/>
        <family val="2"/>
        <charset val="162"/>
        <scheme val="minor"/>
      </rPr>
      <t>10.648.800,00</t>
    </r>
    <r>
      <rPr>
        <sz val="11"/>
        <color theme="1"/>
        <rFont val="Calibri"/>
        <family val="2"/>
        <charset val="162"/>
        <scheme val="minor"/>
      </rPr>
      <t xml:space="preserve">         Diğer </t>
    </r>
    <r>
      <rPr>
        <b/>
        <sz val="11"/>
        <color theme="1"/>
        <rFont val="Calibri"/>
        <family val="2"/>
        <charset val="162"/>
        <scheme val="minor"/>
      </rPr>
      <t>4.437.000,00</t>
    </r>
  </si>
  <si>
    <r>
      <t xml:space="preserve">Pilot </t>
    </r>
    <r>
      <rPr>
        <b/>
        <sz val="11"/>
        <color theme="1"/>
        <rFont val="Calibri"/>
        <family val="2"/>
        <charset val="162"/>
        <scheme val="minor"/>
      </rPr>
      <t>5.324.400,00</t>
    </r>
    <r>
      <rPr>
        <sz val="11"/>
        <color theme="1"/>
        <rFont val="Calibri"/>
        <family val="2"/>
        <charset val="162"/>
        <scheme val="minor"/>
      </rPr>
      <t xml:space="preserve">         Diğer </t>
    </r>
    <r>
      <rPr>
        <b/>
        <sz val="11"/>
        <color theme="1"/>
        <rFont val="Calibri"/>
        <family val="2"/>
        <charset val="162"/>
        <scheme val="minor"/>
      </rPr>
      <t>2.218.500,00</t>
    </r>
  </si>
  <si>
    <r>
      <t xml:space="preserve">Pilot </t>
    </r>
    <r>
      <rPr>
        <b/>
        <sz val="11"/>
        <color theme="1"/>
        <rFont val="Calibri"/>
        <family val="2"/>
        <charset val="162"/>
        <scheme val="minor"/>
      </rPr>
      <t>4.525.740,00</t>
    </r>
    <r>
      <rPr>
        <sz val="11"/>
        <color theme="1"/>
        <rFont val="Calibri"/>
        <family val="2"/>
        <charset val="162"/>
        <scheme val="minor"/>
      </rPr>
      <t xml:space="preserve">        Diğer </t>
    </r>
    <r>
      <rPr>
        <b/>
        <sz val="11"/>
        <color theme="1"/>
        <rFont val="Calibri"/>
        <family val="2"/>
        <charset val="162"/>
        <scheme val="minor"/>
      </rPr>
      <t>1.885.725,00</t>
    </r>
  </si>
  <si>
    <r>
      <t xml:space="preserve">Pilot </t>
    </r>
    <r>
      <rPr>
        <b/>
        <sz val="11"/>
        <color theme="1"/>
        <rFont val="Calibri"/>
        <family val="2"/>
        <charset val="162"/>
        <scheme val="minor"/>
      </rPr>
      <t>3.727.080,00</t>
    </r>
    <r>
      <rPr>
        <sz val="11"/>
        <color theme="1"/>
        <rFont val="Calibri"/>
        <family val="2"/>
        <charset val="162"/>
        <scheme val="minor"/>
      </rPr>
      <t xml:space="preserve">        Diğer </t>
    </r>
    <r>
      <rPr>
        <b/>
        <sz val="11"/>
        <color theme="1"/>
        <rFont val="Calibri"/>
        <family val="2"/>
        <charset val="162"/>
        <scheme val="minor"/>
      </rPr>
      <t>1.552.950,00</t>
    </r>
  </si>
  <si>
    <r>
      <t xml:space="preserve">Pilot </t>
    </r>
    <r>
      <rPr>
        <b/>
        <sz val="11"/>
        <color theme="1"/>
        <rFont val="Calibri"/>
        <family val="2"/>
        <charset val="162"/>
        <scheme val="minor"/>
      </rPr>
      <t>2.662.200,00</t>
    </r>
    <r>
      <rPr>
        <sz val="11"/>
        <color theme="1"/>
        <rFont val="Calibri"/>
        <family val="2"/>
        <charset val="162"/>
        <scheme val="minor"/>
      </rPr>
      <t xml:space="preserve">         Diğer </t>
    </r>
    <r>
      <rPr>
        <b/>
        <sz val="11"/>
        <color theme="1"/>
        <rFont val="Calibri"/>
        <family val="2"/>
        <charset val="162"/>
        <scheme val="minor"/>
      </rPr>
      <t>1.109.250,00</t>
    </r>
  </si>
  <si>
    <r>
      <t xml:space="preserve">YETKİ BELGESİ GRUBU BELİRLEME KRİTERLERİ   </t>
    </r>
    <r>
      <rPr>
        <sz val="16"/>
        <color theme="1"/>
        <rFont val="Calibri"/>
        <family val="2"/>
        <charset val="162"/>
        <scheme val="minor"/>
      </rPr>
      <t xml:space="preserve">                                                 (III. VE IV. SINIFLARIN ORTALAMASININ 45.000 KATI HESAPLANARAK BULUNMUŞTUR. 88.740.000,00 TL)</t>
    </r>
  </si>
  <si>
    <t>3 B alanı m2 (1800 TL/M2)</t>
  </si>
  <si>
    <t>Yapı müteahhitleri tarafından bulundukları yetki belge grubundan farklı bir gruba yapılan başvurular, yeni başvuru olarak değerlendirildiğinden, mevcut grubun daha üst bir gruba yükseltilmesine ilişkin takeplerde öncelikle yükselmek istenen üst gruba ait "grup tayin ücretinin tahsil edilmesi; bilahare başvurunun Belge Komisyonunca incelenerek yükselmenin kabul edilmesi halinde, "grup kayıt ücreti" olarak yükselmek istenen grubun kayıt ücreti ile mevcut grubun cari yıl kayıt ücreti arasındaki farkın tahsil edilerek işlem yapılması gerekmektedir. (13.11.2020 tarih ve 241111 sayılı Bakanlığımız yazısı)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</si>
</sst>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_₺"/>
    <numFmt numFmtId="165" formatCode="#,##0\ &quot;₺&quot;"/>
  </numFmts>
  <fonts count="12" x14ac:knownFonts="1">
    <font>
      <sz val="11"/>
      <color theme="1"/>
      <name val="Calibri"/>
      <family val="2"/>
      <charset val="162"/>
      <scheme val="minor"/>
    </font>
    <font>
      <b/>
      <sz val="11"/>
      <color theme="1"/>
      <name val="Calibri"/>
      <family val="2"/>
      <charset val="162"/>
      <scheme val="minor"/>
    </font>
    <font>
      <b/>
      <sz val="11"/>
      <color theme="1"/>
      <name val="Arial Tur"/>
      <charset val="162"/>
    </font>
    <font>
      <sz val="16"/>
      <color theme="1"/>
      <name val="Calibri"/>
      <family val="2"/>
      <charset val="162"/>
      <scheme val="minor"/>
    </font>
    <font>
      <b/>
      <sz val="16"/>
      <color theme="1"/>
      <name val="Calibri"/>
      <family val="2"/>
      <charset val="162"/>
      <scheme val="minor"/>
    </font>
    <font>
      <i/>
      <sz val="10"/>
      <color theme="1"/>
      <name val="Calibri"/>
      <family val="2"/>
      <charset val="162"/>
      <scheme val="minor"/>
    </font>
    <font>
      <sz val="18"/>
      <color theme="1"/>
      <name val="Calibri"/>
      <family val="2"/>
      <charset val="162"/>
      <scheme val="minor"/>
    </font>
    <font>
      <b/>
      <sz val="12"/>
      <color theme="1"/>
      <name val="Calibri"/>
      <family val="2"/>
      <charset val="162"/>
      <scheme val="minor"/>
    </font>
    <font>
      <sz val="12"/>
      <color theme="1"/>
      <name val="Calibri"/>
      <family val="2"/>
      <charset val="162"/>
      <scheme val="minor"/>
    </font>
    <font>
      <sz val="20"/>
      <color theme="1"/>
      <name val="Calibri"/>
      <family val="2"/>
      <charset val="162"/>
      <scheme val="minor"/>
    </font>
    <font>
      <b/>
      <sz val="12"/>
      <name val="Calibri"/>
      <family val="2"/>
      <charset val="162"/>
      <scheme val="minor"/>
    </font>
    <font>
      <b/>
      <sz val="10"/>
      <color theme="1"/>
      <name val="Calibri"/>
      <family val="2"/>
      <charset val="162"/>
      <scheme val="minor"/>
    </font>
  </fonts>
  <fills count="4">
    <fill>
      <patternFill patternType="none"/>
    </fill>
    <fill>
      <patternFill patternType="gray125"/>
    </fill>
    <fill>
      <patternFill patternType="solid">
        <fgColor theme="0"/>
        <bgColor indexed="64"/>
      </patternFill>
    </fill>
    <fill>
      <patternFill patternType="solid">
        <fgColor theme="9" tint="0.79998168889431442"/>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right style="thin">
        <color indexed="64"/>
      </right>
      <top/>
      <bottom/>
      <diagonal/>
    </border>
    <border>
      <left/>
      <right style="medium">
        <color indexed="64"/>
      </right>
      <top style="medium">
        <color indexed="64"/>
      </top>
      <bottom/>
      <diagonal/>
    </border>
    <border>
      <left/>
      <right/>
      <top/>
      <bottom style="thin">
        <color indexed="64"/>
      </bottom>
      <diagonal/>
    </border>
  </borders>
  <cellStyleXfs count="1">
    <xf numFmtId="0" fontId="0" fillId="0" borderId="0"/>
  </cellStyleXfs>
  <cellXfs count="89">
    <xf numFmtId="0" fontId="0" fillId="0" borderId="0" xfId="0"/>
    <xf numFmtId="0" fontId="0" fillId="0" borderId="0" xfId="0" applyBorder="1" applyAlignment="1">
      <alignment horizontal="center"/>
    </xf>
    <xf numFmtId="0" fontId="0" fillId="0" borderId="0" xfId="0" applyBorder="1"/>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0" fillId="0" borderId="1" xfId="0" applyBorder="1" applyAlignment="1">
      <alignment horizontal="center" vertical="center"/>
    </xf>
    <xf numFmtId="0" fontId="0" fillId="0" borderId="2" xfId="0" applyBorder="1" applyAlignment="1">
      <alignment horizontal="center" vertical="center"/>
    </xf>
    <xf numFmtId="0" fontId="1" fillId="0" borderId="1" xfId="0" applyFont="1" applyBorder="1" applyAlignment="1">
      <alignment horizontal="center" vertical="center"/>
    </xf>
    <xf numFmtId="0" fontId="0" fillId="0" borderId="2" xfId="0" applyBorder="1" applyAlignment="1">
      <alignment horizontal="center" vertical="center" wrapText="1"/>
    </xf>
    <xf numFmtId="0" fontId="0" fillId="0" borderId="1" xfId="0" applyBorder="1"/>
    <xf numFmtId="0" fontId="1" fillId="0" borderId="1" xfId="0" applyFont="1" applyBorder="1" applyAlignment="1">
      <alignment wrapText="1"/>
    </xf>
    <xf numFmtId="0" fontId="1" fillId="0" borderId="7" xfId="0" applyFont="1" applyBorder="1"/>
    <xf numFmtId="0" fontId="1" fillId="0" borderId="16" xfId="0" applyFont="1" applyFill="1" applyBorder="1" applyAlignment="1">
      <alignment horizontal="center" vertical="center" wrapText="1"/>
    </xf>
    <xf numFmtId="0" fontId="4" fillId="0" borderId="18" xfId="0" applyFont="1" applyBorder="1" applyAlignment="1">
      <alignment horizontal="center" vertical="center" wrapText="1"/>
    </xf>
    <xf numFmtId="0" fontId="0" fillId="0" borderId="8" xfId="0" applyBorder="1" applyAlignment="1">
      <alignment horizontal="center" vertical="center"/>
    </xf>
    <xf numFmtId="0" fontId="7" fillId="2" borderId="3" xfId="0" applyFont="1" applyFill="1" applyBorder="1" applyAlignment="1">
      <alignment horizontal="center" vertical="center"/>
    </xf>
    <xf numFmtId="164" fontId="7" fillId="2" borderId="12" xfId="0" applyNumberFormat="1" applyFont="1" applyFill="1" applyBorder="1" applyAlignment="1">
      <alignment horizontal="center" vertical="center" wrapText="1"/>
    </xf>
    <xf numFmtId="0" fontId="8" fillId="2" borderId="12" xfId="0" applyFont="1" applyFill="1" applyBorder="1" applyAlignment="1">
      <alignment horizontal="center" vertical="center"/>
    </xf>
    <xf numFmtId="0" fontId="8" fillId="2" borderId="4" xfId="0" applyFont="1" applyFill="1" applyBorder="1" applyAlignment="1">
      <alignment horizontal="center" vertical="center"/>
    </xf>
    <xf numFmtId="0" fontId="0" fillId="2" borderId="0" xfId="0" applyFill="1"/>
    <xf numFmtId="0" fontId="7" fillId="2" borderId="5" xfId="0" applyFont="1" applyFill="1" applyBorder="1" applyAlignment="1">
      <alignment horizontal="center" vertical="center"/>
    </xf>
    <xf numFmtId="164" fontId="7" fillId="2" borderId="1" xfId="0" applyNumberFormat="1" applyFont="1" applyFill="1" applyBorder="1" applyAlignment="1">
      <alignment horizontal="center" vertical="center" wrapText="1"/>
    </xf>
    <xf numFmtId="0" fontId="8" fillId="2" borderId="1" xfId="0" applyFont="1" applyFill="1" applyBorder="1" applyAlignment="1">
      <alignment horizontal="center" vertical="center"/>
    </xf>
    <xf numFmtId="4" fontId="7" fillId="2" borderId="2" xfId="0" applyNumberFormat="1" applyFont="1" applyFill="1" applyBorder="1" applyAlignment="1">
      <alignment horizontal="center" vertical="center" wrapText="1"/>
    </xf>
    <xf numFmtId="164" fontId="7" fillId="2" borderId="7" xfId="0" applyNumberFormat="1" applyFont="1" applyFill="1" applyBorder="1" applyAlignment="1">
      <alignment horizontal="center" vertical="center" wrapText="1"/>
    </xf>
    <xf numFmtId="164" fontId="8" fillId="2" borderId="7" xfId="0" applyNumberFormat="1" applyFont="1" applyFill="1" applyBorder="1" applyAlignment="1">
      <alignment horizontal="center" vertical="center" wrapText="1"/>
    </xf>
    <xf numFmtId="0" fontId="8" fillId="2" borderId="7" xfId="0" applyFont="1" applyFill="1" applyBorder="1" applyAlignment="1">
      <alignment horizontal="center" vertical="center"/>
    </xf>
    <xf numFmtId="4" fontId="7" fillId="2" borderId="23" xfId="0" applyNumberFormat="1" applyFont="1" applyFill="1" applyBorder="1" applyAlignment="1">
      <alignment horizontal="center" vertical="center" wrapText="1"/>
    </xf>
    <xf numFmtId="0" fontId="7" fillId="3" borderId="5" xfId="0" applyFont="1" applyFill="1" applyBorder="1" applyAlignment="1">
      <alignment horizontal="center" vertical="center"/>
    </xf>
    <xf numFmtId="164" fontId="7" fillId="3" borderId="1" xfId="0" applyNumberFormat="1" applyFont="1" applyFill="1" applyBorder="1" applyAlignment="1">
      <alignment horizontal="center" vertical="center" wrapText="1"/>
    </xf>
    <xf numFmtId="0" fontId="8" fillId="3" borderId="1" xfId="0" applyFont="1" applyFill="1" applyBorder="1" applyAlignment="1">
      <alignment horizontal="center" vertical="center"/>
    </xf>
    <xf numFmtId="4" fontId="7" fillId="3" borderId="2" xfId="0" applyNumberFormat="1" applyFont="1" applyFill="1" applyBorder="1" applyAlignment="1">
      <alignment horizontal="center" vertical="center" wrapText="1"/>
    </xf>
    <xf numFmtId="4" fontId="7" fillId="3" borderId="17" xfId="0" applyNumberFormat="1" applyFont="1" applyFill="1" applyBorder="1" applyAlignment="1">
      <alignment horizontal="center" vertical="center" wrapText="1"/>
    </xf>
    <xf numFmtId="0" fontId="0" fillId="3" borderId="0" xfId="0" applyFill="1"/>
    <xf numFmtId="164" fontId="8" fillId="3" borderId="1" xfId="0" applyNumberFormat="1" applyFont="1" applyFill="1" applyBorder="1" applyAlignment="1">
      <alignment horizontal="center" vertical="center" wrapText="1"/>
    </xf>
    <xf numFmtId="0" fontId="7" fillId="3" borderId="14" xfId="0" applyFont="1" applyFill="1" applyBorder="1" applyAlignment="1">
      <alignment horizontal="center" vertical="center"/>
    </xf>
    <xf numFmtId="0" fontId="0" fillId="3" borderId="15" xfId="0" applyFont="1" applyFill="1" applyBorder="1" applyAlignment="1">
      <alignment horizontal="center" vertical="center" wrapText="1"/>
    </xf>
    <xf numFmtId="0" fontId="0" fillId="3" borderId="15" xfId="0" applyFont="1" applyFill="1" applyBorder="1" applyAlignment="1">
      <alignment horizontal="center" vertical="center"/>
    </xf>
    <xf numFmtId="0" fontId="7" fillId="3" borderId="5"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1" fillId="0" borderId="25" xfId="0" applyFont="1" applyBorder="1" applyAlignment="1">
      <alignment horizontal="center" vertical="center" wrapText="1"/>
    </xf>
    <xf numFmtId="0" fontId="1" fillId="0" borderId="26" xfId="0" applyFont="1" applyBorder="1" applyAlignment="1">
      <alignment horizontal="center" vertical="center" wrapText="1"/>
    </xf>
    <xf numFmtId="0" fontId="1" fillId="0" borderId="27" xfId="0" applyFont="1" applyBorder="1" applyAlignment="1">
      <alignment horizontal="center" vertical="center" wrapText="1"/>
    </xf>
    <xf numFmtId="0" fontId="1" fillId="0" borderId="28" xfId="0" applyFont="1" applyBorder="1" applyAlignment="1">
      <alignment horizontal="center" vertical="center" wrapText="1"/>
    </xf>
    <xf numFmtId="2" fontId="7" fillId="2" borderId="18" xfId="0" applyNumberFormat="1" applyFont="1" applyFill="1" applyBorder="1" applyAlignment="1">
      <alignment horizontal="center" vertical="center" wrapText="1"/>
    </xf>
    <xf numFmtId="0" fontId="0" fillId="2" borderId="10" xfId="0" applyFill="1" applyBorder="1" applyAlignment="1">
      <alignment vertical="center" wrapText="1"/>
    </xf>
    <xf numFmtId="0" fontId="0" fillId="3" borderId="10" xfId="0" applyFill="1" applyBorder="1" applyAlignment="1">
      <alignment vertical="center" wrapText="1"/>
    </xf>
    <xf numFmtId="0" fontId="0" fillId="2" borderId="30" xfId="0" applyFill="1" applyBorder="1" applyAlignment="1">
      <alignment vertical="center" wrapText="1"/>
    </xf>
    <xf numFmtId="0" fontId="0" fillId="3" borderId="31" xfId="0" applyFill="1" applyBorder="1" applyAlignment="1">
      <alignment vertical="center" wrapText="1"/>
    </xf>
    <xf numFmtId="0" fontId="0" fillId="2" borderId="31" xfId="0" applyFill="1" applyBorder="1" applyAlignment="1">
      <alignment vertical="center" wrapText="1"/>
    </xf>
    <xf numFmtId="0" fontId="0" fillId="3" borderId="32" xfId="0" applyFill="1" applyBorder="1"/>
    <xf numFmtId="0" fontId="9" fillId="0" borderId="0" xfId="0" applyFont="1" applyBorder="1" applyAlignment="1">
      <alignment vertical="center" wrapText="1"/>
    </xf>
    <xf numFmtId="4" fontId="7" fillId="3" borderId="23" xfId="0" applyNumberFormat="1" applyFont="1" applyFill="1" applyBorder="1" applyAlignment="1">
      <alignment horizontal="center" vertical="center" wrapText="1"/>
    </xf>
    <xf numFmtId="0" fontId="0" fillId="2" borderId="29" xfId="0" applyFill="1" applyBorder="1" applyAlignment="1">
      <alignment vertical="center" wrapText="1"/>
    </xf>
    <xf numFmtId="0" fontId="0" fillId="3" borderId="18" xfId="0" applyFill="1" applyBorder="1" applyAlignment="1">
      <alignment vertical="center" wrapText="1"/>
    </xf>
    <xf numFmtId="165" fontId="10" fillId="2" borderId="12" xfId="0" applyNumberFormat="1" applyFont="1" applyFill="1" applyBorder="1" applyAlignment="1">
      <alignment horizontal="center" vertical="center"/>
    </xf>
    <xf numFmtId="165" fontId="10" fillId="2" borderId="13" xfId="0" applyNumberFormat="1" applyFont="1" applyFill="1" applyBorder="1" applyAlignment="1">
      <alignment horizontal="center" vertical="center"/>
    </xf>
    <xf numFmtId="165" fontId="10" fillId="3" borderId="1" xfId="0" applyNumberFormat="1" applyFont="1" applyFill="1" applyBorder="1" applyAlignment="1">
      <alignment horizontal="center" vertical="center"/>
    </xf>
    <xf numFmtId="165" fontId="10" fillId="3" borderId="6" xfId="0" applyNumberFormat="1" applyFont="1" applyFill="1" applyBorder="1" applyAlignment="1">
      <alignment horizontal="center" vertical="center"/>
    </xf>
    <xf numFmtId="165" fontId="10" fillId="2" borderId="1" xfId="0" applyNumberFormat="1" applyFont="1" applyFill="1" applyBorder="1" applyAlignment="1">
      <alignment horizontal="center" vertical="center"/>
    </xf>
    <xf numFmtId="165" fontId="10" fillId="2" borderId="6" xfId="0" applyNumberFormat="1" applyFont="1" applyFill="1" applyBorder="1" applyAlignment="1">
      <alignment horizontal="center" vertical="center"/>
    </xf>
    <xf numFmtId="165" fontId="10" fillId="2" borderId="7" xfId="0" applyNumberFormat="1" applyFont="1" applyFill="1" applyBorder="1" applyAlignment="1">
      <alignment horizontal="center" vertical="center"/>
    </xf>
    <xf numFmtId="165" fontId="10" fillId="3" borderId="7" xfId="0" applyNumberFormat="1" applyFont="1" applyFill="1" applyBorder="1" applyAlignment="1">
      <alignment horizontal="center" vertical="center"/>
    </xf>
    <xf numFmtId="165" fontId="10" fillId="3" borderId="24" xfId="0" applyNumberFormat="1" applyFont="1" applyFill="1" applyBorder="1" applyAlignment="1">
      <alignment horizontal="center" vertical="center"/>
    </xf>
    <xf numFmtId="0" fontId="0" fillId="0" borderId="0" xfId="0" applyBorder="1" applyAlignment="1">
      <alignment horizontal="center" vertical="center" wrapText="1"/>
    </xf>
    <xf numFmtId="0" fontId="1" fillId="0" borderId="34" xfId="0" applyFont="1" applyBorder="1" applyAlignment="1">
      <alignment horizontal="center" vertical="center" wrapText="1"/>
    </xf>
    <xf numFmtId="4" fontId="10" fillId="2" borderId="34" xfId="0" applyNumberFormat="1" applyFont="1" applyFill="1" applyBorder="1" applyAlignment="1">
      <alignment horizontal="center" vertical="center"/>
    </xf>
    <xf numFmtId="0" fontId="8" fillId="0" borderId="0" xfId="0" applyFont="1" applyBorder="1" applyAlignment="1">
      <alignment vertical="center" wrapText="1"/>
    </xf>
    <xf numFmtId="4" fontId="10" fillId="2" borderId="1" xfId="0" applyNumberFormat="1" applyFont="1" applyFill="1" applyBorder="1" applyAlignment="1">
      <alignment horizontal="center" vertical="center"/>
    </xf>
    <xf numFmtId="4" fontId="10" fillId="3" borderId="34" xfId="0" applyNumberFormat="1" applyFont="1" applyFill="1" applyBorder="1" applyAlignment="1">
      <alignment horizontal="center" vertical="center"/>
    </xf>
    <xf numFmtId="4" fontId="10" fillId="3" borderId="1" xfId="0" applyNumberFormat="1" applyFont="1" applyFill="1" applyBorder="1" applyAlignment="1">
      <alignment horizontal="center" vertical="center"/>
    </xf>
    <xf numFmtId="4" fontId="0" fillId="2" borderId="0" xfId="0" applyNumberFormat="1" applyFill="1" applyAlignment="1">
      <alignment vertical="center"/>
    </xf>
    <xf numFmtId="4" fontId="0" fillId="3" borderId="0" xfId="0" applyNumberFormat="1" applyFill="1" applyAlignment="1">
      <alignment vertical="center"/>
    </xf>
    <xf numFmtId="0" fontId="0" fillId="3" borderId="0" xfId="0" applyFill="1" applyAlignment="1">
      <alignment vertical="center"/>
    </xf>
    <xf numFmtId="0" fontId="0" fillId="2" borderId="0" xfId="0" applyFill="1" applyAlignment="1">
      <alignment vertical="center"/>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0" fillId="0" borderId="21" xfId="0" applyBorder="1" applyAlignment="1">
      <alignment horizontal="center" vertical="center" wrapText="1"/>
    </xf>
    <xf numFmtId="0" fontId="8" fillId="0" borderId="1" xfId="0" applyFont="1" applyBorder="1" applyAlignment="1">
      <alignment horizontal="center" vertical="center" wrapText="1"/>
    </xf>
    <xf numFmtId="0" fontId="8" fillId="0" borderId="0" xfId="0" applyFont="1" applyBorder="1" applyAlignment="1">
      <alignment horizontal="left" wrapText="1"/>
    </xf>
    <xf numFmtId="0" fontId="8" fillId="0" borderId="33" xfId="0" applyFont="1" applyBorder="1" applyAlignment="1">
      <alignment horizontal="left" wrapText="1"/>
    </xf>
    <xf numFmtId="0" fontId="8" fillId="0" borderId="2" xfId="0" applyFont="1" applyBorder="1" applyAlignment="1">
      <alignment horizontal="center" vertical="center" wrapText="1"/>
    </xf>
    <xf numFmtId="0" fontId="8" fillId="0" borderId="35" xfId="0" applyFont="1" applyBorder="1" applyAlignment="1">
      <alignment horizontal="center" vertical="center" wrapText="1"/>
    </xf>
    <xf numFmtId="0" fontId="4" fillId="0" borderId="7" xfId="0" applyFont="1" applyBorder="1" applyAlignment="1">
      <alignment horizontal="center" vertical="center" wrapText="1"/>
    </xf>
    <xf numFmtId="0" fontId="4" fillId="0" borderId="9" xfId="0" applyFont="1" applyBorder="1" applyAlignment="1">
      <alignment horizontal="center" vertical="center" wrapText="1"/>
    </xf>
    <xf numFmtId="0" fontId="0" fillId="0" borderId="2" xfId="0" applyBorder="1" applyAlignment="1">
      <alignment horizontal="center" wrapText="1"/>
    </xf>
    <xf numFmtId="0" fontId="0" fillId="0" borderId="10" xfId="0" applyBorder="1" applyAlignment="1">
      <alignment horizontal="center" wrapText="1"/>
    </xf>
    <xf numFmtId="0" fontId="0" fillId="0" borderId="11" xfId="0"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W36"/>
  <sheetViews>
    <sheetView tabSelected="1" view="pageBreakPreview" zoomScaleNormal="100" zoomScaleSheetLayoutView="100" workbookViewId="0">
      <selection activeCell="A17" sqref="A17:H17"/>
    </sheetView>
  </sheetViews>
  <sheetFormatPr defaultRowHeight="15" x14ac:dyDescent="0.25"/>
  <cols>
    <col min="1" max="1" width="13" customWidth="1"/>
    <col min="2" max="2" width="19.28515625" customWidth="1"/>
    <col min="3" max="3" width="7.7109375" customWidth="1"/>
    <col min="4" max="4" width="18.85546875" customWidth="1"/>
    <col min="5" max="5" width="19.5703125" customWidth="1"/>
    <col min="6" max="6" width="18.85546875" customWidth="1"/>
    <col min="7" max="7" width="12.7109375" customWidth="1"/>
    <col min="8" max="8" width="10.85546875" customWidth="1"/>
    <col min="9" max="9" width="26.140625" customWidth="1"/>
    <col min="10" max="10" width="17.140625" customWidth="1"/>
    <col min="11" max="11" width="17.5703125" customWidth="1"/>
    <col min="12" max="12" width="10" customWidth="1"/>
    <col min="13" max="13" width="8.85546875" customWidth="1"/>
    <col min="14" max="14" width="12.140625" customWidth="1"/>
    <col min="15" max="15" width="12.85546875" customWidth="1"/>
    <col min="16" max="16" width="13.7109375" style="19" hidden="1" customWidth="1"/>
    <col min="17" max="17" width="13.85546875" style="19" hidden="1" customWidth="1"/>
    <col min="18" max="18" width="0" style="19" hidden="1" customWidth="1"/>
    <col min="19" max="49" width="9.140625" style="19"/>
  </cols>
  <sheetData>
    <row r="1" spans="1:18" ht="83.25" customHeight="1" thickBot="1" x14ac:dyDescent="0.3">
      <c r="C1" s="14"/>
      <c r="D1" s="75" t="s">
        <v>195</v>
      </c>
      <c r="E1" s="76"/>
      <c r="F1" s="76"/>
      <c r="G1" s="76"/>
      <c r="H1" s="77"/>
      <c r="I1" s="13" t="s">
        <v>0</v>
      </c>
      <c r="J1" s="75" t="s">
        <v>19</v>
      </c>
      <c r="K1" s="78"/>
      <c r="L1" s="64"/>
      <c r="M1" s="64"/>
      <c r="N1" s="64"/>
    </row>
    <row r="2" spans="1:18" ht="69" thickBot="1" x14ac:dyDescent="0.3">
      <c r="B2" s="41" t="s">
        <v>160</v>
      </c>
      <c r="C2" s="40" t="s">
        <v>2</v>
      </c>
      <c r="D2" s="41" t="s">
        <v>180</v>
      </c>
      <c r="E2" s="41" t="s">
        <v>1</v>
      </c>
      <c r="F2" s="41" t="s">
        <v>21</v>
      </c>
      <c r="G2" s="41" t="s">
        <v>172</v>
      </c>
      <c r="H2" s="41" t="s">
        <v>171</v>
      </c>
      <c r="I2" s="42" t="s">
        <v>22</v>
      </c>
      <c r="J2" s="41" t="s">
        <v>151</v>
      </c>
      <c r="K2" s="43" t="s">
        <v>20</v>
      </c>
      <c r="L2" s="65" t="s">
        <v>174</v>
      </c>
      <c r="M2" s="65" t="s">
        <v>175</v>
      </c>
      <c r="N2" s="65" t="s">
        <v>179</v>
      </c>
      <c r="O2" s="12" t="s">
        <v>196</v>
      </c>
    </row>
    <row r="3" spans="1:18" s="19" customFormat="1" ht="47.1" customHeight="1" thickBot="1" x14ac:dyDescent="0.3">
      <c r="A3" s="47" t="s">
        <v>161</v>
      </c>
      <c r="B3" s="45" t="s">
        <v>182</v>
      </c>
      <c r="C3" s="15" t="s">
        <v>3</v>
      </c>
      <c r="D3" s="16">
        <v>177480000</v>
      </c>
      <c r="E3" s="16">
        <v>8874000</v>
      </c>
      <c r="F3" s="16">
        <v>35496000</v>
      </c>
      <c r="G3" s="17">
        <v>8</v>
      </c>
      <c r="H3" s="17">
        <v>50</v>
      </c>
      <c r="I3" s="18" t="s">
        <v>11</v>
      </c>
      <c r="J3" s="55">
        <v>30000</v>
      </c>
      <c r="K3" s="56">
        <v>7500</v>
      </c>
      <c r="L3" s="66" t="s">
        <v>176</v>
      </c>
      <c r="M3" s="66" t="s">
        <v>177</v>
      </c>
      <c r="N3" s="66" t="s">
        <v>178</v>
      </c>
      <c r="O3" s="44" t="s">
        <v>11</v>
      </c>
      <c r="P3" s="71">
        <f>D3*0.6</f>
        <v>106488000</v>
      </c>
      <c r="Q3" s="71">
        <f>D3*0.25</f>
        <v>44370000</v>
      </c>
    </row>
    <row r="4" spans="1:18" s="33" customFormat="1" ht="47.1" customHeight="1" thickBot="1" x14ac:dyDescent="0.3">
      <c r="A4" s="48" t="s">
        <v>162</v>
      </c>
      <c r="B4" s="46" t="s">
        <v>183</v>
      </c>
      <c r="C4" s="28" t="s">
        <v>4</v>
      </c>
      <c r="D4" s="29">
        <v>124236000</v>
      </c>
      <c r="E4" s="29">
        <v>6211800</v>
      </c>
      <c r="F4" s="29">
        <v>24847200</v>
      </c>
      <c r="G4" s="30">
        <v>6</v>
      </c>
      <c r="H4" s="30">
        <v>24</v>
      </c>
      <c r="I4" s="31">
        <f>D4</f>
        <v>124236000</v>
      </c>
      <c r="J4" s="57">
        <v>22600</v>
      </c>
      <c r="K4" s="58">
        <v>5750</v>
      </c>
      <c r="L4" s="69" t="s">
        <v>176</v>
      </c>
      <c r="M4" s="69" t="s">
        <v>177</v>
      </c>
      <c r="N4" s="69" t="s">
        <v>178</v>
      </c>
      <c r="O4" s="32">
        <f>I4/R4</f>
        <v>69020</v>
      </c>
      <c r="P4" s="72">
        <f t="shared" ref="P4:P13" si="0">D4*0.6</f>
        <v>74541600</v>
      </c>
      <c r="Q4" s="72">
        <f t="shared" ref="Q4:Q13" si="1">D4*0.25</f>
        <v>31059000</v>
      </c>
      <c r="R4" s="73">
        <v>1800</v>
      </c>
    </row>
    <row r="5" spans="1:18" s="19" customFormat="1" ht="47.1" customHeight="1" thickBot="1" x14ac:dyDescent="0.3">
      <c r="A5" s="49" t="s">
        <v>163</v>
      </c>
      <c r="B5" s="45" t="s">
        <v>184</v>
      </c>
      <c r="C5" s="20" t="s">
        <v>152</v>
      </c>
      <c r="D5" s="21">
        <v>106488000</v>
      </c>
      <c r="E5" s="21">
        <v>5324400</v>
      </c>
      <c r="F5" s="21">
        <v>21297600</v>
      </c>
      <c r="G5" s="22">
        <v>4</v>
      </c>
      <c r="H5" s="22">
        <v>18</v>
      </c>
      <c r="I5" s="31">
        <f t="shared" ref="I5:I10" si="2">D5</f>
        <v>106488000</v>
      </c>
      <c r="J5" s="59">
        <v>20150</v>
      </c>
      <c r="K5" s="60">
        <v>5050</v>
      </c>
      <c r="L5" s="66" t="s">
        <v>176</v>
      </c>
      <c r="M5" s="66" t="s">
        <v>177</v>
      </c>
      <c r="N5" s="66" t="s">
        <v>178</v>
      </c>
      <c r="O5" s="32">
        <f t="shared" ref="O5:O15" si="3">I5/R5</f>
        <v>59160</v>
      </c>
      <c r="P5" s="71">
        <f t="shared" si="0"/>
        <v>63892800</v>
      </c>
      <c r="Q5" s="71">
        <f t="shared" si="1"/>
        <v>26622000</v>
      </c>
      <c r="R5" s="74">
        <v>1800</v>
      </c>
    </row>
    <row r="6" spans="1:18" s="33" customFormat="1" ht="47.1" customHeight="1" thickBot="1" x14ac:dyDescent="0.3">
      <c r="A6" s="48" t="s">
        <v>164</v>
      </c>
      <c r="B6" s="46" t="s">
        <v>185</v>
      </c>
      <c r="C6" s="28" t="s">
        <v>5</v>
      </c>
      <c r="D6" s="29">
        <v>88740000</v>
      </c>
      <c r="E6" s="29">
        <v>4437000</v>
      </c>
      <c r="F6" s="29">
        <v>17748000</v>
      </c>
      <c r="G6" s="30">
        <v>3</v>
      </c>
      <c r="H6" s="30">
        <v>12</v>
      </c>
      <c r="I6" s="31">
        <f t="shared" si="2"/>
        <v>88740000</v>
      </c>
      <c r="J6" s="57">
        <v>17000</v>
      </c>
      <c r="K6" s="58">
        <v>4350</v>
      </c>
      <c r="L6" s="69" t="s">
        <v>176</v>
      </c>
      <c r="M6" s="69" t="s">
        <v>177</v>
      </c>
      <c r="N6" s="69" t="s">
        <v>178</v>
      </c>
      <c r="O6" s="32">
        <f t="shared" si="3"/>
        <v>49300</v>
      </c>
      <c r="P6" s="72">
        <f t="shared" si="0"/>
        <v>53244000</v>
      </c>
      <c r="Q6" s="72">
        <f t="shared" si="1"/>
        <v>22185000</v>
      </c>
      <c r="R6" s="73">
        <v>1800</v>
      </c>
    </row>
    <row r="7" spans="1:18" s="19" customFormat="1" ht="47.1" customHeight="1" thickBot="1" x14ac:dyDescent="0.3">
      <c r="A7" s="49" t="s">
        <v>165</v>
      </c>
      <c r="B7" s="45" t="s">
        <v>186</v>
      </c>
      <c r="C7" s="20" t="s">
        <v>153</v>
      </c>
      <c r="D7" s="21">
        <v>73950000</v>
      </c>
      <c r="E7" s="21">
        <v>3697500</v>
      </c>
      <c r="F7" s="21">
        <v>14790000</v>
      </c>
      <c r="G7" s="22">
        <v>3</v>
      </c>
      <c r="H7" s="22">
        <v>10</v>
      </c>
      <c r="I7" s="31">
        <f t="shared" si="2"/>
        <v>73950000</v>
      </c>
      <c r="J7" s="59">
        <v>15100</v>
      </c>
      <c r="K7" s="60">
        <v>3750</v>
      </c>
      <c r="L7" s="66" t="s">
        <v>176</v>
      </c>
      <c r="M7" s="66" t="s">
        <v>177</v>
      </c>
      <c r="N7" s="66" t="s">
        <v>178</v>
      </c>
      <c r="O7" s="32">
        <f t="shared" si="3"/>
        <v>41083.333333333336</v>
      </c>
      <c r="P7" s="71">
        <f t="shared" si="0"/>
        <v>44370000</v>
      </c>
      <c r="Q7" s="71">
        <f t="shared" si="1"/>
        <v>18487500</v>
      </c>
      <c r="R7" s="74">
        <v>1800</v>
      </c>
    </row>
    <row r="8" spans="1:18" s="33" customFormat="1" ht="47.1" customHeight="1" thickBot="1" x14ac:dyDescent="0.3">
      <c r="A8" s="48" t="s">
        <v>173</v>
      </c>
      <c r="B8" s="46" t="s">
        <v>187</v>
      </c>
      <c r="C8" s="28" t="s">
        <v>6</v>
      </c>
      <c r="D8" s="29">
        <v>59160000</v>
      </c>
      <c r="E8" s="29">
        <v>2958000</v>
      </c>
      <c r="F8" s="29">
        <v>11832000</v>
      </c>
      <c r="G8" s="30">
        <v>2</v>
      </c>
      <c r="H8" s="30">
        <v>9</v>
      </c>
      <c r="I8" s="31">
        <f t="shared" si="2"/>
        <v>59160000</v>
      </c>
      <c r="J8" s="57">
        <v>12700</v>
      </c>
      <c r="K8" s="58">
        <v>3150</v>
      </c>
      <c r="L8" s="69" t="s">
        <v>176</v>
      </c>
      <c r="M8" s="69" t="s">
        <v>177</v>
      </c>
      <c r="N8" s="69" t="s">
        <v>178</v>
      </c>
      <c r="O8" s="32">
        <f t="shared" si="3"/>
        <v>32866.666666666664</v>
      </c>
      <c r="P8" s="72">
        <f t="shared" si="0"/>
        <v>35496000</v>
      </c>
      <c r="Q8" s="72">
        <f t="shared" si="1"/>
        <v>14790000</v>
      </c>
      <c r="R8" s="73">
        <v>1800</v>
      </c>
    </row>
    <row r="9" spans="1:18" s="19" customFormat="1" ht="47.1" customHeight="1" thickBot="1" x14ac:dyDescent="0.3">
      <c r="A9" s="49" t="s">
        <v>166</v>
      </c>
      <c r="B9" s="45" t="s">
        <v>188</v>
      </c>
      <c r="C9" s="20" t="s">
        <v>154</v>
      </c>
      <c r="D9" s="21">
        <v>44370000</v>
      </c>
      <c r="E9" s="21">
        <v>2218500</v>
      </c>
      <c r="F9" s="21">
        <v>8874000</v>
      </c>
      <c r="G9" s="22">
        <v>2</v>
      </c>
      <c r="H9" s="22">
        <v>8</v>
      </c>
      <c r="I9" s="31">
        <f t="shared" si="2"/>
        <v>44370000</v>
      </c>
      <c r="J9" s="59">
        <v>10800</v>
      </c>
      <c r="K9" s="60">
        <v>2700</v>
      </c>
      <c r="L9" s="66" t="s">
        <v>176</v>
      </c>
      <c r="M9" s="66" t="s">
        <v>177</v>
      </c>
      <c r="N9" s="66" t="s">
        <v>178</v>
      </c>
      <c r="O9" s="32">
        <f t="shared" si="3"/>
        <v>24650</v>
      </c>
      <c r="P9" s="71">
        <f t="shared" si="0"/>
        <v>26622000</v>
      </c>
      <c r="Q9" s="71">
        <f t="shared" si="1"/>
        <v>11092500</v>
      </c>
      <c r="R9" s="74">
        <v>1800</v>
      </c>
    </row>
    <row r="10" spans="1:18" s="33" customFormat="1" ht="47.1" customHeight="1" thickBot="1" x14ac:dyDescent="0.3">
      <c r="A10" s="48" t="s">
        <v>167</v>
      </c>
      <c r="B10" s="46" t="s">
        <v>189</v>
      </c>
      <c r="C10" s="28" t="s">
        <v>7</v>
      </c>
      <c r="D10" s="29">
        <v>29580000</v>
      </c>
      <c r="E10" s="29">
        <v>1479000</v>
      </c>
      <c r="F10" s="29">
        <v>5916000</v>
      </c>
      <c r="G10" s="30">
        <v>2</v>
      </c>
      <c r="H10" s="30">
        <v>6</v>
      </c>
      <c r="I10" s="31">
        <f t="shared" si="2"/>
        <v>29580000</v>
      </c>
      <c r="J10" s="57">
        <v>8500</v>
      </c>
      <c r="K10" s="58">
        <v>2200</v>
      </c>
      <c r="L10" s="69" t="s">
        <v>176</v>
      </c>
      <c r="M10" s="69" t="s">
        <v>177</v>
      </c>
      <c r="N10" s="69" t="s">
        <v>178</v>
      </c>
      <c r="O10" s="32">
        <f t="shared" si="3"/>
        <v>16433.333333333332</v>
      </c>
      <c r="P10" s="72">
        <f t="shared" si="0"/>
        <v>17748000</v>
      </c>
      <c r="Q10" s="72">
        <f t="shared" si="1"/>
        <v>7395000</v>
      </c>
      <c r="R10" s="73">
        <v>1800</v>
      </c>
    </row>
    <row r="11" spans="1:18" s="19" customFormat="1" ht="47.1" customHeight="1" thickBot="1" x14ac:dyDescent="0.3">
      <c r="A11" s="49" t="s">
        <v>168</v>
      </c>
      <c r="B11" s="45" t="s">
        <v>190</v>
      </c>
      <c r="C11" s="20" t="s">
        <v>155</v>
      </c>
      <c r="D11" s="21">
        <v>17748000</v>
      </c>
      <c r="E11" s="21">
        <v>887400</v>
      </c>
      <c r="F11" s="21">
        <v>3549600</v>
      </c>
      <c r="G11" s="22">
        <v>2</v>
      </c>
      <c r="H11" s="22">
        <v>5</v>
      </c>
      <c r="I11" s="23">
        <f>D11*4/3</f>
        <v>23664000</v>
      </c>
      <c r="J11" s="59">
        <v>7200</v>
      </c>
      <c r="K11" s="60">
        <v>1800</v>
      </c>
      <c r="L11" s="66" t="s">
        <v>176</v>
      </c>
      <c r="M11" s="66" t="s">
        <v>177</v>
      </c>
      <c r="N11" s="66" t="s">
        <v>178</v>
      </c>
      <c r="O11" s="32">
        <f t="shared" si="3"/>
        <v>13146.666666666666</v>
      </c>
      <c r="P11" s="71">
        <f t="shared" si="0"/>
        <v>10648800</v>
      </c>
      <c r="Q11" s="71">
        <f t="shared" si="1"/>
        <v>4437000</v>
      </c>
      <c r="R11" s="74">
        <v>1800</v>
      </c>
    </row>
    <row r="12" spans="1:18" s="33" customFormat="1" ht="47.1" customHeight="1" thickBot="1" x14ac:dyDescent="0.3">
      <c r="A12" s="48" t="s">
        <v>169</v>
      </c>
      <c r="B12" s="46" t="s">
        <v>191</v>
      </c>
      <c r="C12" s="28" t="s">
        <v>8</v>
      </c>
      <c r="D12" s="29">
        <v>8874000</v>
      </c>
      <c r="E12" s="29">
        <v>443700</v>
      </c>
      <c r="F12" s="29">
        <v>887400</v>
      </c>
      <c r="G12" s="30">
        <v>1</v>
      </c>
      <c r="H12" s="30">
        <v>3</v>
      </c>
      <c r="I12" s="31">
        <f>D12*2</f>
        <v>17748000</v>
      </c>
      <c r="J12" s="57">
        <v>5750</v>
      </c>
      <c r="K12" s="58">
        <v>1400</v>
      </c>
      <c r="L12" s="69" t="s">
        <v>176</v>
      </c>
      <c r="M12" s="69" t="s">
        <v>177</v>
      </c>
      <c r="N12" s="69" t="s">
        <v>178</v>
      </c>
      <c r="O12" s="32">
        <f t="shared" si="3"/>
        <v>9860</v>
      </c>
      <c r="P12" s="72">
        <f t="shared" si="0"/>
        <v>5324400</v>
      </c>
      <c r="Q12" s="72">
        <f t="shared" si="1"/>
        <v>2218500</v>
      </c>
      <c r="R12" s="73">
        <v>1800</v>
      </c>
    </row>
    <row r="13" spans="1:18" s="19" customFormat="1" ht="47.1" customHeight="1" thickBot="1" x14ac:dyDescent="0.3">
      <c r="A13" s="49" t="s">
        <v>169</v>
      </c>
      <c r="B13" s="45" t="s">
        <v>192</v>
      </c>
      <c r="C13" s="20" t="s">
        <v>156</v>
      </c>
      <c r="D13" s="21">
        <v>7542900</v>
      </c>
      <c r="E13" s="21">
        <v>377145</v>
      </c>
      <c r="F13" s="21">
        <v>754290</v>
      </c>
      <c r="G13" s="22">
        <v>1</v>
      </c>
      <c r="H13" s="22">
        <v>3</v>
      </c>
      <c r="I13" s="23">
        <f>D13*1.75</f>
        <v>13200075</v>
      </c>
      <c r="J13" s="59">
        <v>4800</v>
      </c>
      <c r="K13" s="60">
        <v>1150</v>
      </c>
      <c r="L13" s="66" t="s">
        <v>176</v>
      </c>
      <c r="M13" s="66" t="s">
        <v>177</v>
      </c>
      <c r="N13" s="66" t="s">
        <v>178</v>
      </c>
      <c r="O13" s="32">
        <f t="shared" si="3"/>
        <v>7333.375</v>
      </c>
      <c r="P13" s="71">
        <f t="shared" si="0"/>
        <v>4525740</v>
      </c>
      <c r="Q13" s="71">
        <f t="shared" si="1"/>
        <v>1885725</v>
      </c>
      <c r="R13" s="74">
        <v>1800</v>
      </c>
    </row>
    <row r="14" spans="1:18" s="33" customFormat="1" ht="47.1" customHeight="1" thickBot="1" x14ac:dyDescent="0.3">
      <c r="A14" s="48" t="s">
        <v>170</v>
      </c>
      <c r="B14" s="46" t="s">
        <v>193</v>
      </c>
      <c r="C14" s="38" t="s">
        <v>157</v>
      </c>
      <c r="D14" s="29">
        <v>6211800</v>
      </c>
      <c r="E14" s="29">
        <v>310590</v>
      </c>
      <c r="F14" s="34" t="s">
        <v>12</v>
      </c>
      <c r="G14" s="30">
        <v>1</v>
      </c>
      <c r="H14" s="30">
        <v>1</v>
      </c>
      <c r="I14" s="31">
        <f>D14*1.5</f>
        <v>9317700</v>
      </c>
      <c r="J14" s="57">
        <v>3750</v>
      </c>
      <c r="K14" s="63">
        <v>950</v>
      </c>
      <c r="L14" s="69" t="s">
        <v>176</v>
      </c>
      <c r="M14" s="69" t="s">
        <v>177</v>
      </c>
      <c r="N14" s="69" t="s">
        <v>178</v>
      </c>
      <c r="O14" s="32">
        <f t="shared" si="3"/>
        <v>5176.5</v>
      </c>
      <c r="P14" s="72">
        <f>D14*0.6</f>
        <v>3727080</v>
      </c>
      <c r="Q14" s="72">
        <f>D14*0.25</f>
        <v>1552950</v>
      </c>
      <c r="R14" s="73">
        <v>1800</v>
      </c>
    </row>
    <row r="15" spans="1:18" s="19" customFormat="1" ht="47.1" customHeight="1" thickBot="1" x14ac:dyDescent="0.3">
      <c r="A15" s="49" t="s">
        <v>170</v>
      </c>
      <c r="B15" s="53" t="s">
        <v>194</v>
      </c>
      <c r="C15" s="39" t="s">
        <v>158</v>
      </c>
      <c r="D15" s="24">
        <v>4437000</v>
      </c>
      <c r="E15" s="24">
        <v>221850</v>
      </c>
      <c r="F15" s="25" t="s">
        <v>12</v>
      </c>
      <c r="G15" s="26">
        <v>1</v>
      </c>
      <c r="H15" s="26">
        <v>1</v>
      </c>
      <c r="I15" s="27">
        <f>D15*1.5</f>
        <v>6655500</v>
      </c>
      <c r="J15" s="61">
        <v>2550</v>
      </c>
      <c r="K15" s="59">
        <v>650</v>
      </c>
      <c r="L15" s="68" t="s">
        <v>176</v>
      </c>
      <c r="M15" s="68" t="s">
        <v>177</v>
      </c>
      <c r="N15" s="68" t="s">
        <v>178</v>
      </c>
      <c r="O15" s="32">
        <f t="shared" si="3"/>
        <v>3697.5</v>
      </c>
      <c r="P15" s="71">
        <f>D15*0.6</f>
        <v>2662200</v>
      </c>
      <c r="Q15" s="71">
        <f>D15*0.25</f>
        <v>1109250</v>
      </c>
      <c r="R15" s="74">
        <v>1800</v>
      </c>
    </row>
    <row r="16" spans="1:18" s="33" customFormat="1" ht="47.1" customHeight="1" thickBot="1" x14ac:dyDescent="0.3">
      <c r="A16" s="50"/>
      <c r="B16" s="54" t="s">
        <v>159</v>
      </c>
      <c r="C16" s="35" t="s">
        <v>10</v>
      </c>
      <c r="D16" s="36" t="s">
        <v>181</v>
      </c>
      <c r="E16" s="37" t="s">
        <v>12</v>
      </c>
      <c r="F16" s="37"/>
      <c r="G16" s="37">
        <v>1</v>
      </c>
      <c r="H16" s="37">
        <v>1</v>
      </c>
      <c r="I16" s="52">
        <f>D15*5/6</f>
        <v>3697500</v>
      </c>
      <c r="J16" s="62">
        <v>1300</v>
      </c>
      <c r="K16" s="57">
        <v>350</v>
      </c>
      <c r="L16" s="70" t="s">
        <v>176</v>
      </c>
      <c r="M16" s="70" t="s">
        <v>177</v>
      </c>
      <c r="N16" s="70" t="s">
        <v>178</v>
      </c>
      <c r="O16" s="32">
        <f>I16/R16</f>
        <v>2054.1666666666665</v>
      </c>
      <c r="R16" s="73">
        <v>1800</v>
      </c>
    </row>
    <row r="17" spans="1:15" ht="81" customHeight="1" x14ac:dyDescent="0.25">
      <c r="A17" s="80" t="s">
        <v>197</v>
      </c>
      <c r="B17" s="80"/>
      <c r="C17" s="80"/>
      <c r="D17" s="80"/>
      <c r="E17" s="80"/>
      <c r="F17" s="80"/>
      <c r="G17" s="80"/>
      <c r="H17" s="81"/>
      <c r="I17" s="79"/>
      <c r="J17" s="79"/>
      <c r="K17" s="82"/>
      <c r="L17" s="83"/>
      <c r="M17" s="83"/>
      <c r="N17" s="67"/>
      <c r="O17" s="67"/>
    </row>
    <row r="18" spans="1:15" ht="50.1" customHeight="1" x14ac:dyDescent="0.25">
      <c r="B18" s="2"/>
      <c r="C18" s="51"/>
      <c r="D18" s="51"/>
      <c r="E18" s="51"/>
      <c r="F18" s="51"/>
      <c r="G18" s="51"/>
      <c r="H18" s="51"/>
      <c r="I18" s="51"/>
      <c r="J18" s="51"/>
      <c r="K18" s="51"/>
      <c r="L18" s="51"/>
      <c r="M18" s="51"/>
      <c r="N18" s="51"/>
      <c r="O18" s="51"/>
    </row>
    <row r="19" spans="1:15" ht="50.1" customHeight="1" x14ac:dyDescent="0.25">
      <c r="B19" s="2"/>
      <c r="C19" s="51"/>
      <c r="D19" s="51"/>
      <c r="E19" s="51"/>
      <c r="F19" s="51"/>
      <c r="G19" s="51"/>
      <c r="H19" s="51"/>
      <c r="I19" s="51"/>
      <c r="J19" s="51"/>
      <c r="K19" s="51"/>
      <c r="L19" s="51"/>
      <c r="M19" s="51"/>
      <c r="N19" s="51"/>
      <c r="O19" s="51"/>
    </row>
    <row r="20" spans="1:15" x14ac:dyDescent="0.25">
      <c r="C20" s="1"/>
      <c r="D20" s="1"/>
      <c r="E20" s="1"/>
      <c r="F20" s="1"/>
      <c r="G20" s="1"/>
      <c r="H20" s="1"/>
      <c r="I20" s="1"/>
    </row>
    <row r="21" spans="1:15" x14ac:dyDescent="0.25">
      <c r="C21" s="1"/>
      <c r="D21" s="1"/>
      <c r="E21" s="1"/>
      <c r="F21" s="1"/>
      <c r="G21" s="1"/>
      <c r="H21" s="1"/>
      <c r="I21" s="1"/>
    </row>
    <row r="22" spans="1:15" x14ac:dyDescent="0.25">
      <c r="C22" s="1"/>
      <c r="D22" s="1"/>
      <c r="E22" s="1"/>
      <c r="F22" s="1"/>
      <c r="G22" s="1"/>
      <c r="H22" s="1"/>
      <c r="I22" s="1"/>
    </row>
    <row r="23" spans="1:15" x14ac:dyDescent="0.25">
      <c r="C23" s="1"/>
      <c r="D23" s="1"/>
      <c r="E23" s="1"/>
      <c r="F23" s="1"/>
      <c r="G23" s="1"/>
      <c r="H23" s="1"/>
      <c r="I23" s="1"/>
    </row>
    <row r="24" spans="1:15" x14ac:dyDescent="0.25">
      <c r="C24" s="1"/>
      <c r="D24" s="1"/>
      <c r="E24" s="1"/>
      <c r="F24" s="1"/>
      <c r="G24" s="1"/>
      <c r="H24" s="1"/>
      <c r="I24" s="1"/>
    </row>
    <row r="25" spans="1:15" x14ac:dyDescent="0.25">
      <c r="C25" s="1"/>
      <c r="D25" s="1"/>
      <c r="E25" s="1"/>
      <c r="F25" s="1"/>
      <c r="G25" s="1"/>
      <c r="H25" s="1"/>
      <c r="I25" s="1"/>
    </row>
    <row r="26" spans="1:15" x14ac:dyDescent="0.25">
      <c r="C26" s="1"/>
      <c r="D26" s="1"/>
      <c r="E26" s="1"/>
      <c r="F26" s="1"/>
      <c r="G26" s="1"/>
      <c r="H26" s="1"/>
      <c r="I26" s="1"/>
    </row>
    <row r="27" spans="1:15" x14ac:dyDescent="0.25">
      <c r="C27" s="1"/>
      <c r="D27" s="1"/>
      <c r="E27" s="1"/>
      <c r="F27" s="1"/>
      <c r="G27" s="1"/>
      <c r="H27" s="1"/>
      <c r="I27" s="1"/>
    </row>
    <row r="28" spans="1:15" x14ac:dyDescent="0.25">
      <c r="C28" s="1"/>
      <c r="D28" s="1"/>
      <c r="E28" s="1"/>
      <c r="F28" s="1"/>
      <c r="G28" s="1"/>
      <c r="H28" s="1"/>
      <c r="I28" s="1"/>
    </row>
    <row r="29" spans="1:15" x14ac:dyDescent="0.25">
      <c r="C29" s="1"/>
      <c r="D29" s="1"/>
      <c r="E29" s="1"/>
      <c r="F29" s="1"/>
      <c r="G29" s="1"/>
      <c r="H29" s="1"/>
      <c r="I29" s="1"/>
    </row>
    <row r="30" spans="1:15" x14ac:dyDescent="0.25">
      <c r="C30" s="1"/>
      <c r="D30" s="1"/>
      <c r="E30" s="1"/>
      <c r="F30" s="1"/>
      <c r="G30" s="1"/>
      <c r="H30" s="1"/>
      <c r="I30" s="1"/>
    </row>
    <row r="31" spans="1:15" x14ac:dyDescent="0.25">
      <c r="C31" s="1"/>
      <c r="D31" s="1"/>
      <c r="E31" s="1"/>
      <c r="F31" s="1"/>
      <c r="G31" s="1"/>
      <c r="H31" s="1"/>
      <c r="I31" s="1"/>
    </row>
    <row r="32" spans="1:15" x14ac:dyDescent="0.25">
      <c r="C32" s="1"/>
      <c r="D32" s="1"/>
      <c r="E32" s="1"/>
      <c r="F32" s="1"/>
      <c r="G32" s="1"/>
      <c r="H32" s="1"/>
      <c r="I32" s="1"/>
    </row>
    <row r="33" spans="3:10" x14ac:dyDescent="0.25">
      <c r="C33" s="1"/>
      <c r="D33" s="1"/>
      <c r="E33" s="1"/>
      <c r="F33" s="1"/>
      <c r="G33" s="1"/>
      <c r="H33" s="1"/>
      <c r="I33" s="1"/>
    </row>
    <row r="34" spans="3:10" x14ac:dyDescent="0.25">
      <c r="C34" s="1"/>
      <c r="D34" s="1"/>
      <c r="E34" s="1"/>
      <c r="F34" s="1"/>
      <c r="G34" s="1"/>
      <c r="H34" s="1"/>
      <c r="I34" s="1"/>
    </row>
    <row r="35" spans="3:10" x14ac:dyDescent="0.25">
      <c r="C35" s="2"/>
      <c r="D35" s="2"/>
      <c r="E35" s="2"/>
      <c r="F35" s="2"/>
      <c r="G35" s="2"/>
      <c r="H35" s="2"/>
      <c r="I35" s="2"/>
      <c r="J35" s="2"/>
    </row>
    <row r="36" spans="3:10" x14ac:dyDescent="0.25">
      <c r="C36" s="2"/>
      <c r="D36" s="2"/>
      <c r="E36" s="2"/>
      <c r="F36" s="2"/>
      <c r="G36" s="2"/>
      <c r="H36" s="2"/>
      <c r="I36" s="2"/>
      <c r="J36" s="2"/>
    </row>
  </sheetData>
  <mergeCells count="5">
    <mergeCell ref="D1:H1"/>
    <mergeCell ref="J1:K1"/>
    <mergeCell ref="I17:J17"/>
    <mergeCell ref="A17:H17"/>
    <mergeCell ref="K17:M17"/>
  </mergeCells>
  <pageMargins left="0.7" right="0.7" top="0.75" bottom="0.75" header="0.3" footer="0.3"/>
  <pageSetup paperSize="9" scale="5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1"/>
  <sheetViews>
    <sheetView workbookViewId="0">
      <selection activeCell="I21" sqref="I21"/>
    </sheetView>
  </sheetViews>
  <sheetFormatPr defaultRowHeight="15" x14ac:dyDescent="0.25"/>
  <cols>
    <col min="1" max="1" width="6.5703125" customWidth="1"/>
    <col min="2" max="2" width="24.28515625" customWidth="1"/>
    <col min="3" max="3" width="10.5703125" customWidth="1"/>
    <col min="4" max="4" width="11" customWidth="1"/>
    <col min="5" max="5" width="11.5703125" customWidth="1"/>
    <col min="6" max="6" width="12.28515625" customWidth="1"/>
    <col min="7" max="7" width="10.5703125" customWidth="1"/>
    <col min="8" max="8" width="10.42578125" customWidth="1"/>
    <col min="9" max="9" width="12.28515625" customWidth="1"/>
    <col min="10" max="10" width="12.7109375" customWidth="1"/>
    <col min="11" max="11" width="13.28515625" customWidth="1"/>
    <col min="12" max="12" width="12.5703125" customWidth="1"/>
    <col min="13" max="13" width="12.7109375" customWidth="1"/>
    <col min="14" max="14" width="12.28515625" customWidth="1"/>
    <col min="15" max="15" width="13.7109375" customWidth="1"/>
    <col min="16" max="16" width="12.5703125" customWidth="1"/>
  </cols>
  <sheetData>
    <row r="1" spans="1:16" ht="56.25" customHeight="1" x14ac:dyDescent="0.25">
      <c r="A1" s="9"/>
      <c r="B1" s="84" t="s">
        <v>150</v>
      </c>
      <c r="C1" s="86" t="s">
        <v>149</v>
      </c>
      <c r="D1" s="87"/>
      <c r="E1" s="87"/>
      <c r="F1" s="87"/>
      <c r="G1" s="87"/>
      <c r="H1" s="87"/>
      <c r="I1" s="87"/>
      <c r="J1" s="87"/>
      <c r="K1" s="87"/>
      <c r="L1" s="87"/>
      <c r="M1" s="87"/>
      <c r="N1" s="87"/>
      <c r="O1" s="87"/>
      <c r="P1" s="88"/>
    </row>
    <row r="2" spans="1:16" ht="23.25" customHeight="1" x14ac:dyDescent="0.25">
      <c r="A2" s="5"/>
      <c r="B2" s="85"/>
      <c r="C2" s="11" t="s">
        <v>23</v>
      </c>
      <c r="D2" s="11" t="s">
        <v>24</v>
      </c>
      <c r="E2" s="11" t="s">
        <v>25</v>
      </c>
      <c r="F2" s="11" t="s">
        <v>26</v>
      </c>
      <c r="G2" s="11" t="s">
        <v>27</v>
      </c>
      <c r="H2" s="11" t="s">
        <v>28</v>
      </c>
      <c r="I2" s="11" t="s">
        <v>29</v>
      </c>
      <c r="J2" s="11" t="s">
        <v>30</v>
      </c>
      <c r="K2" s="11" t="s">
        <v>31</v>
      </c>
      <c r="L2" s="11" t="s">
        <v>32</v>
      </c>
      <c r="M2" s="11" t="s">
        <v>33</v>
      </c>
      <c r="N2" s="11" t="s">
        <v>34</v>
      </c>
      <c r="O2" s="11" t="s">
        <v>35</v>
      </c>
      <c r="P2" s="11" t="s">
        <v>36</v>
      </c>
    </row>
    <row r="3" spans="1:16" ht="45" x14ac:dyDescent="0.25">
      <c r="A3" s="3" t="s">
        <v>2</v>
      </c>
      <c r="B3" s="4" t="s">
        <v>22</v>
      </c>
      <c r="C3" s="10" t="s">
        <v>66</v>
      </c>
      <c r="D3" s="10" t="s">
        <v>67</v>
      </c>
      <c r="E3" s="10" t="s">
        <v>68</v>
      </c>
      <c r="F3" s="10" t="s">
        <v>69</v>
      </c>
      <c r="G3" s="10" t="s">
        <v>70</v>
      </c>
      <c r="H3" s="10" t="s">
        <v>71</v>
      </c>
      <c r="I3" s="10" t="s">
        <v>72</v>
      </c>
      <c r="J3" s="10" t="s">
        <v>73</v>
      </c>
      <c r="K3" s="10" t="s">
        <v>74</v>
      </c>
      <c r="L3" s="10" t="s">
        <v>75</v>
      </c>
      <c r="M3" s="10" t="s">
        <v>76</v>
      </c>
      <c r="N3" s="10" t="s">
        <v>77</v>
      </c>
      <c r="O3" s="10" t="s">
        <v>78</v>
      </c>
      <c r="P3" s="10" t="s">
        <v>79</v>
      </c>
    </row>
    <row r="4" spans="1:16" x14ac:dyDescent="0.25">
      <c r="A4" s="7" t="s">
        <v>3</v>
      </c>
      <c r="B4" s="6" t="s">
        <v>11</v>
      </c>
      <c r="C4" s="5" t="s">
        <v>11</v>
      </c>
      <c r="D4" s="5" t="s">
        <v>11</v>
      </c>
      <c r="E4" s="5" t="s">
        <v>11</v>
      </c>
      <c r="F4" s="5" t="s">
        <v>11</v>
      </c>
      <c r="G4" s="5" t="s">
        <v>11</v>
      </c>
      <c r="H4" s="5" t="s">
        <v>11</v>
      </c>
      <c r="I4" s="5" t="s">
        <v>11</v>
      </c>
      <c r="J4" s="5" t="s">
        <v>11</v>
      </c>
      <c r="K4" s="5" t="s">
        <v>11</v>
      </c>
      <c r="L4" s="5" t="s">
        <v>11</v>
      </c>
      <c r="M4" s="5" t="s">
        <v>11</v>
      </c>
      <c r="N4" s="5" t="s">
        <v>11</v>
      </c>
      <c r="O4" s="5" t="s">
        <v>11</v>
      </c>
      <c r="P4" s="5" t="s">
        <v>11</v>
      </c>
    </row>
    <row r="5" spans="1:16" ht="30" x14ac:dyDescent="0.25">
      <c r="A5" s="7" t="s">
        <v>4</v>
      </c>
      <c r="B5" s="8" t="s">
        <v>13</v>
      </c>
      <c r="C5" s="9" t="s">
        <v>37</v>
      </c>
      <c r="D5" s="9" t="s">
        <v>38</v>
      </c>
      <c r="E5" s="9" t="s">
        <v>39</v>
      </c>
      <c r="F5" s="9" t="s">
        <v>40</v>
      </c>
      <c r="G5" s="9" t="s">
        <v>41</v>
      </c>
      <c r="H5" s="9" t="s">
        <v>42</v>
      </c>
      <c r="I5" s="9" t="s">
        <v>45</v>
      </c>
      <c r="J5" s="9" t="s">
        <v>43</v>
      </c>
      <c r="K5" s="9" t="s">
        <v>46</v>
      </c>
      <c r="L5" s="9" t="s">
        <v>47</v>
      </c>
      <c r="M5" s="9" t="s">
        <v>48</v>
      </c>
      <c r="N5" s="9" t="s">
        <v>49</v>
      </c>
      <c r="O5" s="9" t="s">
        <v>50</v>
      </c>
      <c r="P5" s="9" t="s">
        <v>51</v>
      </c>
    </row>
    <row r="6" spans="1:16" ht="30" x14ac:dyDescent="0.25">
      <c r="A6" s="7" t="s">
        <v>5</v>
      </c>
      <c r="B6" s="8" t="s">
        <v>14</v>
      </c>
      <c r="C6" s="9" t="s">
        <v>52</v>
      </c>
      <c r="D6" s="9" t="s">
        <v>53</v>
      </c>
      <c r="E6" s="9" t="s">
        <v>54</v>
      </c>
      <c r="F6" s="9" t="s">
        <v>55</v>
      </c>
      <c r="G6" s="9" t="s">
        <v>56</v>
      </c>
      <c r="H6" s="9" t="s">
        <v>57</v>
      </c>
      <c r="I6" s="9" t="s">
        <v>58</v>
      </c>
      <c r="J6" s="9" t="s">
        <v>59</v>
      </c>
      <c r="K6" s="9" t="s">
        <v>60</v>
      </c>
      <c r="L6" s="9" t="s">
        <v>61</v>
      </c>
      <c r="M6" s="9" t="s">
        <v>62</v>
      </c>
      <c r="N6" s="9" t="s">
        <v>63</v>
      </c>
      <c r="O6" s="9" t="s">
        <v>64</v>
      </c>
      <c r="P6" s="9" t="s">
        <v>65</v>
      </c>
    </row>
    <row r="7" spans="1:16" ht="30" x14ac:dyDescent="0.25">
      <c r="A7" s="7" t="s">
        <v>6</v>
      </c>
      <c r="B7" s="8" t="s">
        <v>15</v>
      </c>
      <c r="C7" s="9" t="s">
        <v>80</v>
      </c>
      <c r="D7" s="9" t="s">
        <v>81</v>
      </c>
      <c r="E7" s="9" t="s">
        <v>82</v>
      </c>
      <c r="F7" s="9" t="s">
        <v>83</v>
      </c>
      <c r="G7" s="9" t="s">
        <v>84</v>
      </c>
      <c r="H7" s="9" t="s">
        <v>60</v>
      </c>
      <c r="I7" s="9" t="s">
        <v>85</v>
      </c>
      <c r="J7" s="9" t="s">
        <v>86</v>
      </c>
      <c r="K7" s="9" t="s">
        <v>87</v>
      </c>
      <c r="L7" s="9" t="s">
        <v>88</v>
      </c>
      <c r="M7" s="9" t="s">
        <v>89</v>
      </c>
      <c r="N7" s="9" t="s">
        <v>90</v>
      </c>
      <c r="O7" s="9" t="s">
        <v>91</v>
      </c>
      <c r="P7" s="9" t="s">
        <v>92</v>
      </c>
    </row>
    <row r="8" spans="1:16" ht="30" x14ac:dyDescent="0.25">
      <c r="A8" s="7" t="s">
        <v>7</v>
      </c>
      <c r="B8" s="8" t="s">
        <v>16</v>
      </c>
      <c r="C8" s="9" t="s">
        <v>93</v>
      </c>
      <c r="D8" s="9" t="s">
        <v>94</v>
      </c>
      <c r="E8" s="9" t="s">
        <v>95</v>
      </c>
      <c r="F8" s="9" t="s">
        <v>96</v>
      </c>
      <c r="G8" s="9" t="s">
        <v>97</v>
      </c>
      <c r="H8" s="9" t="s">
        <v>98</v>
      </c>
      <c r="I8" s="9" t="s">
        <v>99</v>
      </c>
      <c r="J8" s="9" t="s">
        <v>100</v>
      </c>
      <c r="K8" s="9" t="s">
        <v>101</v>
      </c>
      <c r="L8" s="9" t="s">
        <v>102</v>
      </c>
      <c r="M8" s="9" t="s">
        <v>103</v>
      </c>
      <c r="N8" s="9" t="s">
        <v>104</v>
      </c>
      <c r="O8" s="9" t="s">
        <v>105</v>
      </c>
      <c r="P8" s="9" t="s">
        <v>106</v>
      </c>
    </row>
    <row r="9" spans="1:16" ht="30" x14ac:dyDescent="0.25">
      <c r="A9" s="7" t="s">
        <v>8</v>
      </c>
      <c r="B9" s="8" t="s">
        <v>44</v>
      </c>
      <c r="C9" s="9" t="s">
        <v>107</v>
      </c>
      <c r="D9" s="9" t="s">
        <v>108</v>
      </c>
      <c r="E9" s="9" t="s">
        <v>109</v>
      </c>
      <c r="F9" s="9" t="s">
        <v>110</v>
      </c>
      <c r="G9" s="9" t="s">
        <v>111</v>
      </c>
      <c r="H9" s="9" t="s">
        <v>112</v>
      </c>
      <c r="I9" s="9" t="s">
        <v>113</v>
      </c>
      <c r="J9" s="9" t="s">
        <v>114</v>
      </c>
      <c r="K9" s="9" t="s">
        <v>115</v>
      </c>
      <c r="L9" s="9" t="s">
        <v>116</v>
      </c>
      <c r="M9" s="9" t="s">
        <v>117</v>
      </c>
      <c r="N9" s="9" t="s">
        <v>118</v>
      </c>
      <c r="O9" s="9" t="s">
        <v>119</v>
      </c>
      <c r="P9" s="9" t="s">
        <v>120</v>
      </c>
    </row>
    <row r="10" spans="1:16" ht="30" x14ac:dyDescent="0.25">
      <c r="A10" s="7" t="s">
        <v>9</v>
      </c>
      <c r="B10" s="8" t="s">
        <v>17</v>
      </c>
      <c r="C10" s="9" t="s">
        <v>121</v>
      </c>
      <c r="D10" s="9" t="s">
        <v>122</v>
      </c>
      <c r="E10" s="9" t="s">
        <v>123</v>
      </c>
      <c r="F10" s="9" t="s">
        <v>124</v>
      </c>
      <c r="G10" s="9" t="s">
        <v>125</v>
      </c>
      <c r="H10" s="9" t="s">
        <v>126</v>
      </c>
      <c r="I10" s="9" t="s">
        <v>127</v>
      </c>
      <c r="J10" s="9" t="s">
        <v>128</v>
      </c>
      <c r="K10" s="9" t="s">
        <v>129</v>
      </c>
      <c r="L10" s="9" t="s">
        <v>130</v>
      </c>
      <c r="M10" s="9" t="s">
        <v>131</v>
      </c>
      <c r="N10" s="9" t="s">
        <v>132</v>
      </c>
      <c r="O10" s="9" t="s">
        <v>133</v>
      </c>
      <c r="P10" s="9" t="s">
        <v>134</v>
      </c>
    </row>
    <row r="11" spans="1:16" ht="45" x14ac:dyDescent="0.25">
      <c r="A11" s="7" t="s">
        <v>10</v>
      </c>
      <c r="B11" s="8" t="s">
        <v>18</v>
      </c>
      <c r="C11" s="9" t="s">
        <v>135</v>
      </c>
      <c r="D11" s="9" t="s">
        <v>136</v>
      </c>
      <c r="E11" s="9" t="s">
        <v>137</v>
      </c>
      <c r="F11" s="9" t="s">
        <v>138</v>
      </c>
      <c r="G11" s="9" t="s">
        <v>139</v>
      </c>
      <c r="H11" s="9" t="s">
        <v>140</v>
      </c>
      <c r="I11" s="9" t="s">
        <v>141</v>
      </c>
      <c r="J11" s="9" t="s">
        <v>142</v>
      </c>
      <c r="K11" s="9" t="s">
        <v>143</v>
      </c>
      <c r="L11" s="9" t="s">
        <v>144</v>
      </c>
      <c r="M11" s="9" t="s">
        <v>145</v>
      </c>
      <c r="N11" s="9" t="s">
        <v>146</v>
      </c>
      <c r="O11" s="9" t="s">
        <v>147</v>
      </c>
      <c r="P11" s="9" t="s">
        <v>148</v>
      </c>
    </row>
  </sheetData>
  <mergeCells count="2">
    <mergeCell ref="B1:B2"/>
    <mergeCell ref="C1:P1"/>
  </mergeCells>
  <pageMargins left="0.7" right="0.7" top="0.75" bottom="0.75" header="0.3" footer="0.3"/>
  <pageSetup paperSize="9" scale="6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vt:i4>
      </vt:variant>
    </vt:vector>
  </HeadingPairs>
  <TitlesOfParts>
    <vt:vector size="3" baseType="lpstr">
      <vt:lpstr>Sayfa1</vt:lpstr>
      <vt:lpstr>Sayfa2</vt:lpstr>
      <vt:lpstr>Sayfa1!Yazdırma_Alanı</vt:lpstr>
    </vt:vector>
  </TitlesOfParts>
  <Company>Cevre ve Sehircilik Bakanligi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Mehtap Gül</dc:creator>
  <cp:lastModifiedBy>Songul Arslanturk</cp:lastModifiedBy>
  <cp:lastPrinted>2021-01-07T08:21:37Z</cp:lastPrinted>
  <dcterms:created xsi:type="dcterms:W3CDTF">2019-07-05T06:40:05Z</dcterms:created>
  <dcterms:modified xsi:type="dcterms:W3CDTF">2021-03-24T06:50:59Z</dcterms:modified>
</cp:coreProperties>
</file>