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10" windowWidth="19440" windowHeight="7530"/>
  </bookViews>
  <sheets>
    <sheet name="GELİR" sheetId="7" r:id="rId1"/>
    <sheet name="Sayfa1" sheetId="8" r:id="rId2"/>
  </sheets>
  <definedNames>
    <definedName name="_xlnm._FilterDatabase" localSheetId="0" hidden="1">GELİR!$G$1:$G$145</definedName>
  </definedNames>
  <calcPr calcId="145621"/>
</workbook>
</file>

<file path=xl/calcChain.xml><?xml version="1.0" encoding="utf-8"?>
<calcChain xmlns="http://schemas.openxmlformats.org/spreadsheetml/2006/main">
  <c r="R118" i="7" l="1"/>
  <c r="Q134" i="7" l="1"/>
  <c r="P65" i="7"/>
  <c r="G144" i="7" l="1"/>
  <c r="S143" i="7"/>
  <c r="R143" i="7"/>
  <c r="Q143" i="7"/>
  <c r="P143" i="7"/>
  <c r="O143" i="7"/>
  <c r="N143" i="7"/>
  <c r="L143" i="7"/>
  <c r="K143" i="7"/>
  <c r="J143" i="7"/>
  <c r="I143" i="7"/>
  <c r="H143" i="7"/>
  <c r="F143" i="7"/>
  <c r="G142" i="7"/>
  <c r="S141" i="7"/>
  <c r="R141" i="7"/>
  <c r="Q141" i="7"/>
  <c r="P141" i="7"/>
  <c r="O141" i="7"/>
  <c r="N141" i="7"/>
  <c r="L141" i="7"/>
  <c r="K141" i="7"/>
  <c r="J141" i="7"/>
  <c r="I141" i="7"/>
  <c r="H141" i="7"/>
  <c r="F141" i="7"/>
  <c r="G140" i="7"/>
  <c r="S139" i="7"/>
  <c r="R139" i="7"/>
  <c r="Q139" i="7"/>
  <c r="P139" i="7"/>
  <c r="O139" i="7"/>
  <c r="N139" i="7"/>
  <c r="L139" i="7"/>
  <c r="K139" i="7"/>
  <c r="J139" i="7"/>
  <c r="I139" i="7"/>
  <c r="H139" i="7"/>
  <c r="F139" i="7"/>
  <c r="G138" i="7"/>
  <c r="S137" i="7"/>
  <c r="R137" i="7"/>
  <c r="Q137" i="7"/>
  <c r="P137" i="7"/>
  <c r="O137" i="7"/>
  <c r="N137" i="7"/>
  <c r="L137" i="7"/>
  <c r="K137" i="7"/>
  <c r="K136" i="7" s="1"/>
  <c r="J137" i="7"/>
  <c r="I137" i="7"/>
  <c r="I136" i="7" s="1"/>
  <c r="H137" i="7"/>
  <c r="F137" i="7"/>
  <c r="G135" i="7"/>
  <c r="S134" i="7"/>
  <c r="R134" i="7"/>
  <c r="R133" i="7" s="1"/>
  <c r="Q133" i="7"/>
  <c r="P134" i="7"/>
  <c r="P133" i="7" s="1"/>
  <c r="O134" i="7"/>
  <c r="O133" i="7" s="1"/>
  <c r="N134" i="7"/>
  <c r="N133" i="7" s="1"/>
  <c r="L134" i="7"/>
  <c r="K134" i="7"/>
  <c r="K133" i="7" s="1"/>
  <c r="J134" i="7"/>
  <c r="I134" i="7"/>
  <c r="I133" i="7" s="1"/>
  <c r="H134" i="7"/>
  <c r="F134" i="7"/>
  <c r="F133" i="7" s="1"/>
  <c r="S133" i="7"/>
  <c r="L133" i="7"/>
  <c r="J133" i="7"/>
  <c r="H133" i="7"/>
  <c r="G132" i="7"/>
  <c r="S131" i="7"/>
  <c r="S130" i="7" s="1"/>
  <c r="R131" i="7"/>
  <c r="R130" i="7" s="1"/>
  <c r="Q131" i="7"/>
  <c r="Q130" i="7" s="1"/>
  <c r="P131" i="7"/>
  <c r="O131" i="7"/>
  <c r="O130" i="7" s="1"/>
  <c r="N131" i="7"/>
  <c r="N130" i="7" s="1"/>
  <c r="L131" i="7"/>
  <c r="L130" i="7" s="1"/>
  <c r="K131" i="7"/>
  <c r="J131" i="7"/>
  <c r="J130" i="7" s="1"/>
  <c r="I131" i="7"/>
  <c r="I130" i="7" s="1"/>
  <c r="H131" i="7"/>
  <c r="F131" i="7"/>
  <c r="F130" i="7" s="1"/>
  <c r="P130" i="7"/>
  <c r="K130" i="7"/>
  <c r="G129" i="7"/>
  <c r="S128" i="7"/>
  <c r="R128" i="7"/>
  <c r="Q128" i="7"/>
  <c r="P128" i="7"/>
  <c r="O128" i="7"/>
  <c r="N128" i="7"/>
  <c r="L128" i="7"/>
  <c r="K128" i="7"/>
  <c r="J128" i="7"/>
  <c r="I128" i="7"/>
  <c r="H128" i="7"/>
  <c r="F128" i="7"/>
  <c r="G127" i="7"/>
  <c r="S126" i="7"/>
  <c r="R126" i="7"/>
  <c r="Q126" i="7"/>
  <c r="P126" i="7"/>
  <c r="O126" i="7"/>
  <c r="N126" i="7"/>
  <c r="L126" i="7"/>
  <c r="K126" i="7"/>
  <c r="J126" i="7"/>
  <c r="I126" i="7"/>
  <c r="H126" i="7"/>
  <c r="F126" i="7"/>
  <c r="G125" i="7"/>
  <c r="S124" i="7"/>
  <c r="R124" i="7"/>
  <c r="Q124" i="7"/>
  <c r="P124" i="7"/>
  <c r="O124" i="7"/>
  <c r="N124" i="7"/>
  <c r="L124" i="7"/>
  <c r="K124" i="7"/>
  <c r="J124" i="7"/>
  <c r="I124" i="7"/>
  <c r="H124" i="7"/>
  <c r="F124" i="7"/>
  <c r="G123" i="7"/>
  <c r="S122" i="7"/>
  <c r="R122" i="7"/>
  <c r="Q122" i="7"/>
  <c r="P122" i="7"/>
  <c r="O122" i="7"/>
  <c r="N122" i="7"/>
  <c r="L122" i="7"/>
  <c r="K122" i="7"/>
  <c r="J122" i="7"/>
  <c r="J117" i="7" s="1"/>
  <c r="I122" i="7"/>
  <c r="H122" i="7"/>
  <c r="F122" i="7"/>
  <c r="G121" i="7"/>
  <c r="S120" i="7"/>
  <c r="R120" i="7"/>
  <c r="Q120" i="7"/>
  <c r="P120" i="7"/>
  <c r="O120" i="7"/>
  <c r="N120" i="7"/>
  <c r="L120" i="7"/>
  <c r="K120" i="7"/>
  <c r="J120" i="7"/>
  <c r="I120" i="7"/>
  <c r="G120" i="7" s="1"/>
  <c r="H120" i="7"/>
  <c r="F120" i="7"/>
  <c r="G119" i="7"/>
  <c r="S118" i="7"/>
  <c r="Q118" i="7"/>
  <c r="O118" i="7"/>
  <c r="N118" i="7"/>
  <c r="L118" i="7"/>
  <c r="K118" i="7"/>
  <c r="J118" i="7"/>
  <c r="I118" i="7"/>
  <c r="H118" i="7"/>
  <c r="F118" i="7"/>
  <c r="G108" i="7"/>
  <c r="S107" i="7"/>
  <c r="R107" i="7"/>
  <c r="R106" i="7" s="1"/>
  <c r="Q107" i="7"/>
  <c r="Q106" i="7" s="1"/>
  <c r="P107" i="7"/>
  <c r="P106" i="7" s="1"/>
  <c r="O107" i="7"/>
  <c r="O106" i="7" s="1"/>
  <c r="N107" i="7"/>
  <c r="N106" i="7" s="1"/>
  <c r="L107" i="7"/>
  <c r="L106" i="7" s="1"/>
  <c r="K107" i="7"/>
  <c r="K106" i="7" s="1"/>
  <c r="J107" i="7"/>
  <c r="I107" i="7"/>
  <c r="I106" i="7" s="1"/>
  <c r="H107" i="7"/>
  <c r="H106" i="7" s="1"/>
  <c r="F107" i="7"/>
  <c r="F106" i="7" s="1"/>
  <c r="S106" i="7"/>
  <c r="J106" i="7"/>
  <c r="G105" i="7"/>
  <c r="S104" i="7"/>
  <c r="S103" i="7" s="1"/>
  <c r="R104" i="7"/>
  <c r="R103" i="7" s="1"/>
  <c r="Q104" i="7"/>
  <c r="Q103" i="7" s="1"/>
  <c r="P104" i="7"/>
  <c r="P103" i="7" s="1"/>
  <c r="O104" i="7"/>
  <c r="O103" i="7" s="1"/>
  <c r="N104" i="7"/>
  <c r="N103" i="7" s="1"/>
  <c r="L104" i="7"/>
  <c r="L103" i="7" s="1"/>
  <c r="K104" i="7"/>
  <c r="J104" i="7"/>
  <c r="J103" i="7" s="1"/>
  <c r="I104" i="7"/>
  <c r="I103" i="7" s="1"/>
  <c r="H104" i="7"/>
  <c r="F104" i="7"/>
  <c r="F103" i="7" s="1"/>
  <c r="K103" i="7"/>
  <c r="G102" i="7"/>
  <c r="S101" i="7"/>
  <c r="S100" i="7" s="1"/>
  <c r="R101" i="7"/>
  <c r="R100" i="7" s="1"/>
  <c r="Q101" i="7"/>
  <c r="Q100" i="7" s="1"/>
  <c r="P101" i="7"/>
  <c r="P100" i="7" s="1"/>
  <c r="O101" i="7"/>
  <c r="O100" i="7" s="1"/>
  <c r="N101" i="7"/>
  <c r="N100" i="7" s="1"/>
  <c r="L101" i="7"/>
  <c r="L100" i="7" s="1"/>
  <c r="K101" i="7"/>
  <c r="K100" i="7" s="1"/>
  <c r="J101" i="7"/>
  <c r="J100" i="7" s="1"/>
  <c r="I101" i="7"/>
  <c r="I100" i="7" s="1"/>
  <c r="H101" i="7"/>
  <c r="F101" i="7"/>
  <c r="F100" i="7" s="1"/>
  <c r="H100" i="7"/>
  <c r="G99" i="7"/>
  <c r="S98" i="7"/>
  <c r="S97" i="7" s="1"/>
  <c r="R98" i="7"/>
  <c r="R97" i="7" s="1"/>
  <c r="Q98" i="7"/>
  <c r="Q97" i="7" s="1"/>
  <c r="P98" i="7"/>
  <c r="P97" i="7" s="1"/>
  <c r="O98" i="7"/>
  <c r="O97" i="7" s="1"/>
  <c r="N98" i="7"/>
  <c r="N97" i="7" s="1"/>
  <c r="L98" i="7"/>
  <c r="L97" i="7" s="1"/>
  <c r="K98" i="7"/>
  <c r="K97" i="7" s="1"/>
  <c r="K96" i="7" s="1"/>
  <c r="J98" i="7"/>
  <c r="J97" i="7" s="1"/>
  <c r="I98" i="7"/>
  <c r="I97" i="7" s="1"/>
  <c r="H98" i="7"/>
  <c r="F98" i="7"/>
  <c r="F97" i="7" s="1"/>
  <c r="G95" i="7"/>
  <c r="S94" i="7"/>
  <c r="S93" i="7" s="1"/>
  <c r="R94" i="7"/>
  <c r="R93" i="7" s="1"/>
  <c r="Q94" i="7"/>
  <c r="Q93" i="7" s="1"/>
  <c r="P94" i="7"/>
  <c r="P93" i="7" s="1"/>
  <c r="O94" i="7"/>
  <c r="O93" i="7" s="1"/>
  <c r="N94" i="7"/>
  <c r="N93" i="7" s="1"/>
  <c r="L94" i="7"/>
  <c r="L93" i="7" s="1"/>
  <c r="K94" i="7"/>
  <c r="K93" i="7" s="1"/>
  <c r="J94" i="7"/>
  <c r="J93" i="7" s="1"/>
  <c r="I94" i="7"/>
  <c r="I93" i="7" s="1"/>
  <c r="H94" i="7"/>
  <c r="F94" i="7"/>
  <c r="F93" i="7" s="1"/>
  <c r="G92" i="7"/>
  <c r="G91" i="7"/>
  <c r="G90" i="7"/>
  <c r="G89" i="7"/>
  <c r="S88" i="7"/>
  <c r="R88" i="7"/>
  <c r="Q88" i="7"/>
  <c r="P88" i="7"/>
  <c r="O88" i="7"/>
  <c r="N88" i="7"/>
  <c r="M88" i="7"/>
  <c r="L88" i="7"/>
  <c r="K88" i="7"/>
  <c r="J88" i="7"/>
  <c r="I88" i="7"/>
  <c r="H88" i="7"/>
  <c r="F88" i="7"/>
  <c r="G87" i="7"/>
  <c r="G86" i="7"/>
  <c r="G85" i="7"/>
  <c r="S84" i="7"/>
  <c r="R84" i="7"/>
  <c r="Q84" i="7"/>
  <c r="P84" i="7"/>
  <c r="O84" i="7"/>
  <c r="N84" i="7"/>
  <c r="M84" i="7"/>
  <c r="L84" i="7"/>
  <c r="K84" i="7"/>
  <c r="J84" i="7"/>
  <c r="I84" i="7"/>
  <c r="H84" i="7"/>
  <c r="F84" i="7"/>
  <c r="G83" i="7"/>
  <c r="R82" i="7"/>
  <c r="R81" i="7" s="1"/>
  <c r="Q82" i="7"/>
  <c r="P82" i="7"/>
  <c r="O82" i="7"/>
  <c r="O81" i="7" s="1"/>
  <c r="N82" i="7"/>
  <c r="L82" i="7"/>
  <c r="K82" i="7"/>
  <c r="J82" i="7"/>
  <c r="J81" i="7" s="1"/>
  <c r="I82" i="7"/>
  <c r="H82" i="7"/>
  <c r="F82" i="7"/>
  <c r="N81" i="7"/>
  <c r="G80" i="7"/>
  <c r="S79" i="7"/>
  <c r="R79" i="7"/>
  <c r="Q79" i="7"/>
  <c r="P79" i="7"/>
  <c r="O79" i="7"/>
  <c r="N79" i="7"/>
  <c r="M79" i="7"/>
  <c r="M67" i="7" s="1"/>
  <c r="L79" i="7"/>
  <c r="K79" i="7"/>
  <c r="J79" i="7"/>
  <c r="I79" i="7"/>
  <c r="H79" i="7"/>
  <c r="F79" i="7"/>
  <c r="G71" i="7"/>
  <c r="S70" i="7"/>
  <c r="R70" i="7"/>
  <c r="Q70" i="7"/>
  <c r="P70" i="7"/>
  <c r="O70" i="7"/>
  <c r="N70" i="7"/>
  <c r="L70" i="7"/>
  <c r="K70" i="7"/>
  <c r="K67" i="7" s="1"/>
  <c r="J70" i="7"/>
  <c r="I70" i="7"/>
  <c r="H70" i="7"/>
  <c r="F70" i="7"/>
  <c r="G69" i="7"/>
  <c r="S68" i="7"/>
  <c r="R68" i="7"/>
  <c r="Q68" i="7"/>
  <c r="P68" i="7"/>
  <c r="O68" i="7"/>
  <c r="N68" i="7"/>
  <c r="L68" i="7"/>
  <c r="K68" i="7"/>
  <c r="J68" i="7"/>
  <c r="I68" i="7"/>
  <c r="H68" i="7"/>
  <c r="F68" i="7"/>
  <c r="G66" i="7"/>
  <c r="G65" i="7" s="1"/>
  <c r="S65" i="7"/>
  <c r="R65" i="7"/>
  <c r="Q65" i="7"/>
  <c r="O65" i="7"/>
  <c r="N65" i="7"/>
  <c r="M65" i="7"/>
  <c r="L65" i="7"/>
  <c r="K65" i="7"/>
  <c r="J65" i="7"/>
  <c r="I65" i="7"/>
  <c r="H65" i="7"/>
  <c r="F65" i="7"/>
  <c r="G64" i="7"/>
  <c r="G63" i="7"/>
  <c r="S62" i="7"/>
  <c r="R62" i="7"/>
  <c r="Q62" i="7"/>
  <c r="O62" i="7"/>
  <c r="N62" i="7"/>
  <c r="M62" i="7"/>
  <c r="L62" i="7"/>
  <c r="K62" i="7"/>
  <c r="J62" i="7"/>
  <c r="I62" i="7"/>
  <c r="H62" i="7"/>
  <c r="F62" i="7"/>
  <c r="G61" i="7"/>
  <c r="G60" i="7"/>
  <c r="S59" i="7"/>
  <c r="R59" i="7"/>
  <c r="Q59" i="7"/>
  <c r="O59" i="7"/>
  <c r="N59" i="7"/>
  <c r="L59" i="7"/>
  <c r="K59" i="7"/>
  <c r="J59" i="7"/>
  <c r="I59" i="7"/>
  <c r="H59" i="7"/>
  <c r="F59" i="7"/>
  <c r="P58" i="7"/>
  <c r="H58" i="7"/>
  <c r="G57" i="7"/>
  <c r="S56" i="7"/>
  <c r="R56" i="7"/>
  <c r="Q56" i="7"/>
  <c r="P56" i="7"/>
  <c r="O56" i="7"/>
  <c r="N56" i="7"/>
  <c r="L56" i="7"/>
  <c r="K56" i="7"/>
  <c r="J56" i="7"/>
  <c r="I56" i="7"/>
  <c r="H56" i="7"/>
  <c r="F56" i="7"/>
  <c r="G55" i="7"/>
  <c r="S54" i="7"/>
  <c r="R54" i="7"/>
  <c r="Q54" i="7"/>
  <c r="P54" i="7"/>
  <c r="O54" i="7"/>
  <c r="N54" i="7"/>
  <c r="M54" i="7"/>
  <c r="L54" i="7"/>
  <c r="K54" i="7"/>
  <c r="J54" i="7"/>
  <c r="I54" i="7"/>
  <c r="H54" i="7"/>
  <c r="F54" i="7"/>
  <c r="G53" i="7"/>
  <c r="G52" i="7"/>
  <c r="G51" i="7"/>
  <c r="S50" i="7"/>
  <c r="R50" i="7"/>
  <c r="Q50" i="7"/>
  <c r="P50" i="7"/>
  <c r="O50" i="7"/>
  <c r="N50" i="7"/>
  <c r="M50" i="7"/>
  <c r="L50" i="7"/>
  <c r="K50" i="7"/>
  <c r="J50" i="7"/>
  <c r="I50" i="7"/>
  <c r="H50" i="7"/>
  <c r="F50" i="7"/>
  <c r="G49" i="7"/>
  <c r="G48" i="7"/>
  <c r="G47" i="7"/>
  <c r="G46" i="7"/>
  <c r="S45" i="7"/>
  <c r="R45" i="7"/>
  <c r="Q45" i="7"/>
  <c r="P45" i="7"/>
  <c r="O45" i="7"/>
  <c r="N45" i="7"/>
  <c r="M45" i="7"/>
  <c r="L45" i="7"/>
  <c r="K45" i="7"/>
  <c r="J45" i="7"/>
  <c r="I45" i="7"/>
  <c r="H45" i="7"/>
  <c r="F45" i="7"/>
  <c r="G44" i="7"/>
  <c r="G43" i="7"/>
  <c r="G42" i="7"/>
  <c r="G41" i="7"/>
  <c r="S40" i="7"/>
  <c r="R40" i="7"/>
  <c r="Q40" i="7"/>
  <c r="P40" i="7"/>
  <c r="O40" i="7"/>
  <c r="N40" i="7"/>
  <c r="M40" i="7"/>
  <c r="L40" i="7"/>
  <c r="K40" i="7"/>
  <c r="J40" i="7"/>
  <c r="I40" i="7"/>
  <c r="H40" i="7"/>
  <c r="F40" i="7"/>
  <c r="G32" i="7"/>
  <c r="G31" i="7"/>
  <c r="S30" i="7"/>
  <c r="R30" i="7"/>
  <c r="Q30" i="7"/>
  <c r="P30" i="7"/>
  <c r="O30" i="7"/>
  <c r="N30" i="7"/>
  <c r="M30" i="7"/>
  <c r="L30" i="7"/>
  <c r="K30" i="7"/>
  <c r="J30" i="7"/>
  <c r="I30" i="7"/>
  <c r="H30" i="7"/>
  <c r="F30" i="7"/>
  <c r="G29" i="7"/>
  <c r="G28" i="7"/>
  <c r="G27" i="7"/>
  <c r="G26" i="7"/>
  <c r="S25" i="7"/>
  <c r="R25" i="7"/>
  <c r="Q25" i="7"/>
  <c r="P25" i="7"/>
  <c r="O25" i="7"/>
  <c r="N25" i="7"/>
  <c r="M25" i="7"/>
  <c r="L25" i="7"/>
  <c r="K25" i="7"/>
  <c r="J25" i="7"/>
  <c r="I25" i="7"/>
  <c r="H25" i="7"/>
  <c r="F25" i="7"/>
  <c r="G24" i="7"/>
  <c r="G23" i="7"/>
  <c r="G22" i="7"/>
  <c r="G21" i="7"/>
  <c r="G20" i="7"/>
  <c r="G19" i="7"/>
  <c r="G18" i="7"/>
  <c r="G17" i="7"/>
  <c r="G16" i="7"/>
  <c r="G15" i="7"/>
  <c r="G14" i="7"/>
  <c r="G13" i="7"/>
  <c r="S12" i="7"/>
  <c r="R12" i="7"/>
  <c r="Q12" i="7"/>
  <c r="P12" i="7"/>
  <c r="O12" i="7"/>
  <c r="N12" i="7"/>
  <c r="M12" i="7"/>
  <c r="L12" i="7"/>
  <c r="K12" i="7"/>
  <c r="J12" i="7"/>
  <c r="I12" i="7"/>
  <c r="H12" i="7"/>
  <c r="F12" i="7"/>
  <c r="S117" i="7" l="1"/>
  <c r="S81" i="7"/>
  <c r="N58" i="7"/>
  <c r="L11" i="7"/>
  <c r="P11" i="7"/>
  <c r="P10" i="7" s="1"/>
  <c r="P9" i="7" s="1"/>
  <c r="G54" i="7"/>
  <c r="L58" i="7"/>
  <c r="N67" i="7"/>
  <c r="R67" i="7"/>
  <c r="F81" i="7"/>
  <c r="K81" i="7"/>
  <c r="H117" i="7"/>
  <c r="L117" i="7"/>
  <c r="O117" i="7"/>
  <c r="G128" i="7"/>
  <c r="G137" i="7"/>
  <c r="L136" i="7"/>
  <c r="Q136" i="7"/>
  <c r="J67" i="7"/>
  <c r="G70" i="7"/>
  <c r="O67" i="7"/>
  <c r="S67" i="7"/>
  <c r="G79" i="7"/>
  <c r="L81" i="7"/>
  <c r="Q117" i="7"/>
  <c r="J58" i="7"/>
  <c r="O58" i="7"/>
  <c r="H67" i="7"/>
  <c r="L67" i="7"/>
  <c r="F67" i="7"/>
  <c r="G101" i="7"/>
  <c r="G126" i="7"/>
  <c r="N136" i="7"/>
  <c r="R136" i="7"/>
  <c r="F117" i="7"/>
  <c r="G12" i="7"/>
  <c r="P81" i="7"/>
  <c r="N96" i="7"/>
  <c r="G124" i="7"/>
  <c r="G106" i="7"/>
  <c r="I81" i="7"/>
  <c r="I11" i="7"/>
  <c r="G25" i="7"/>
  <c r="G40" i="7"/>
  <c r="N11" i="7"/>
  <c r="N10" i="7" s="1"/>
  <c r="G30" i="7"/>
  <c r="K11" i="7"/>
  <c r="S11" i="7"/>
  <c r="G59" i="7"/>
  <c r="G82" i="7"/>
  <c r="Q81" i="7"/>
  <c r="F11" i="7"/>
  <c r="G50" i="7"/>
  <c r="I58" i="7"/>
  <c r="G62" i="7"/>
  <c r="Q58" i="7"/>
  <c r="M58" i="7"/>
  <c r="R58" i="7"/>
  <c r="P67" i="7"/>
  <c r="G84" i="7"/>
  <c r="G98" i="7"/>
  <c r="I117" i="7"/>
  <c r="I116" i="7" s="1"/>
  <c r="N117" i="7"/>
  <c r="N116" i="7" s="1"/>
  <c r="G131" i="7"/>
  <c r="F136" i="7"/>
  <c r="F116" i="7" s="1"/>
  <c r="Q67" i="7"/>
  <c r="H11" i="7"/>
  <c r="Q11" i="7"/>
  <c r="G56" i="7"/>
  <c r="F58" i="7"/>
  <c r="S58" i="7"/>
  <c r="K58" i="7"/>
  <c r="G68" i="7"/>
  <c r="G94" i="7"/>
  <c r="K117" i="7"/>
  <c r="G122" i="7"/>
  <c r="G139" i="7"/>
  <c r="M81" i="7"/>
  <c r="M11" i="7"/>
  <c r="J11" i="7"/>
  <c r="J10" i="7" s="1"/>
  <c r="R11" i="7"/>
  <c r="G45" i="7"/>
  <c r="O11" i="7"/>
  <c r="O10" i="7" s="1"/>
  <c r="F96" i="7"/>
  <c r="G104" i="7"/>
  <c r="R117" i="7"/>
  <c r="J136" i="7"/>
  <c r="J116" i="7" s="1"/>
  <c r="O136" i="7"/>
  <c r="O116" i="7" s="1"/>
  <c r="S136" i="7"/>
  <c r="G141" i="7"/>
  <c r="G143" i="7"/>
  <c r="P136" i="7"/>
  <c r="P117" i="7"/>
  <c r="G100" i="7"/>
  <c r="L10" i="7"/>
  <c r="I96" i="7"/>
  <c r="R96" i="7"/>
  <c r="J96" i="7"/>
  <c r="O96" i="7"/>
  <c r="S96" i="7"/>
  <c r="L116" i="7"/>
  <c r="K116" i="7"/>
  <c r="G133" i="7"/>
  <c r="L96" i="7"/>
  <c r="Q96" i="7"/>
  <c r="P96" i="7"/>
  <c r="H93" i="7"/>
  <c r="G93" i="7" s="1"/>
  <c r="H97" i="7"/>
  <c r="H136" i="7"/>
  <c r="I67" i="7"/>
  <c r="I10" i="7" s="1"/>
  <c r="I9" i="7" s="1"/>
  <c r="H81" i="7"/>
  <c r="G88" i="7"/>
  <c r="G107" i="7"/>
  <c r="G118" i="7"/>
  <c r="G134" i="7"/>
  <c r="H103" i="7"/>
  <c r="G103" i="7" s="1"/>
  <c r="H130" i="7"/>
  <c r="G130" i="7" s="1"/>
  <c r="S116" i="7" l="1"/>
  <c r="R116" i="7"/>
  <c r="R10" i="7"/>
  <c r="R9" i="7" s="1"/>
  <c r="Q116" i="7"/>
  <c r="M10" i="7"/>
  <c r="M9" i="7" s="1"/>
  <c r="G58" i="7"/>
  <c r="F10" i="7"/>
  <c r="F9" i="7" s="1"/>
  <c r="G11" i="7"/>
  <c r="Q10" i="7"/>
  <c r="S10" i="7"/>
  <c r="G81" i="7"/>
  <c r="O9" i="7"/>
  <c r="J9" i="7"/>
  <c r="L9" i="7"/>
  <c r="N9" i="7"/>
  <c r="K10" i="7"/>
  <c r="K9" i="7" s="1"/>
  <c r="P116" i="7"/>
  <c r="G136" i="7"/>
  <c r="G117" i="7"/>
  <c r="H10" i="7"/>
  <c r="H116" i="7"/>
  <c r="H96" i="7"/>
  <c r="G96" i="7" s="1"/>
  <c r="G97" i="7"/>
  <c r="G67" i="7"/>
  <c r="S9" i="7" l="1"/>
  <c r="Q9" i="7"/>
  <c r="G116" i="7"/>
  <c r="H9" i="7"/>
  <c r="G10" i="7"/>
  <c r="G9" i="7" l="1"/>
</calcChain>
</file>

<file path=xl/sharedStrings.xml><?xml version="1.0" encoding="utf-8"?>
<sst xmlns="http://schemas.openxmlformats.org/spreadsheetml/2006/main" count="409" uniqueCount="135">
  <si>
    <t xml:space="preserve">EKONOMİK </t>
  </si>
  <si>
    <t>I</t>
  </si>
  <si>
    <t>II</t>
  </si>
  <si>
    <t>III</t>
  </si>
  <si>
    <t>IV</t>
  </si>
  <si>
    <t>Kurs Gelirleri</t>
  </si>
  <si>
    <t>Eğitim Hizmeti Gelirleri</t>
  </si>
  <si>
    <t>Danışmanlık Hizmeti Gelirleri</t>
  </si>
  <si>
    <t>05</t>
  </si>
  <si>
    <t>02</t>
  </si>
  <si>
    <t>Belgelendirme Gelileri</t>
  </si>
  <si>
    <t>04</t>
  </si>
  <si>
    <t>Ruhsat Gelirleri</t>
  </si>
  <si>
    <t>Sertifikalandırma Gelirleri</t>
  </si>
  <si>
    <t>06</t>
  </si>
  <si>
    <t>Lisans Gelirleri</t>
  </si>
  <si>
    <t>07</t>
  </si>
  <si>
    <t>İzin Verme Gelirleri</t>
  </si>
  <si>
    <t>Çevre Yönetimi Belge Gelirleri</t>
  </si>
  <si>
    <t>ÇED Belge Gelirleri</t>
  </si>
  <si>
    <t>Tabiat Varlıklarını Koruma Belge Gelirleri</t>
  </si>
  <si>
    <t>Egzoz Emisyon Ölçüm Pulu Gelirleri</t>
  </si>
  <si>
    <t>03</t>
  </si>
  <si>
    <t>Egzoz Emisyon Ölçüm İstasyonu Yetki Belgesi Gelirleri</t>
  </si>
  <si>
    <t>Yetki Belgesi Gelirleri</t>
  </si>
  <si>
    <t>Yurtiçi Müteahhitlik Karnesi Gelirleri</t>
  </si>
  <si>
    <t>Yurtdışı Müteahhitlik Karnesi Gelirleri</t>
  </si>
  <si>
    <t>İmar Planı Yapımı Yeterlilik Belgesi</t>
  </si>
  <si>
    <t>Harita Müteahhitlik Karnesi Gelirleri</t>
  </si>
  <si>
    <t>Yapı Kullanım Ruhsatı Gelirleri</t>
  </si>
  <si>
    <t>Diğer Ruhsat Gelirleri</t>
  </si>
  <si>
    <t>Diğer Sertifikalandırma Gelirleri</t>
  </si>
  <si>
    <t>Yapı Sertifikalandırma Gelirleri</t>
  </si>
  <si>
    <t>Çevre Sertifikalandırma Gelirleri</t>
  </si>
  <si>
    <t>Çevre Lisans Gelirleri</t>
  </si>
  <si>
    <t>Diğer Lisans Gelirleri</t>
  </si>
  <si>
    <t>Yapı İzin Verme Gelirleri</t>
  </si>
  <si>
    <t>Çevre İzin Verme Gelirleri</t>
  </si>
  <si>
    <t>Diğer İzin Verme Gelirleri</t>
  </si>
  <si>
    <t>08</t>
  </si>
  <si>
    <t xml:space="preserve">Harita ve Harita Bilgisi Üretim Gelirleri </t>
  </si>
  <si>
    <t>99</t>
  </si>
  <si>
    <t>Diğer Belgelendirme ve İzin Verme Gelirleri</t>
  </si>
  <si>
    <t>01</t>
  </si>
  <si>
    <t>Basılı Yayın Gelirleri</t>
  </si>
  <si>
    <t>Kitap Satışı Gelirleri</t>
  </si>
  <si>
    <t>Diğer Basılı Yayın Gelirleri</t>
  </si>
  <si>
    <t>Sesli ve Görüntülü Yayın Gelirleri</t>
  </si>
  <si>
    <t>Diğer Sesli ve Görüntülü Yayın Gelirleri</t>
  </si>
  <si>
    <t>Diğer Baskı ve Matbaa  Gelirleri</t>
  </si>
  <si>
    <t>12</t>
  </si>
  <si>
    <t>Ölçüm Gelirleri</t>
  </si>
  <si>
    <t>Tahlil ve Analiz Gelirleri</t>
  </si>
  <si>
    <t>Çevre Tahlil ve Analiz Gelirleri</t>
  </si>
  <si>
    <t>Yapı Tahlil ve Analiz Gelirleri</t>
  </si>
  <si>
    <t>Kontrol ve Denetim Gelirleri</t>
  </si>
  <si>
    <t>Yapı Kontrol ve Denetim Gelirleri</t>
  </si>
  <si>
    <t>Çevre Kontrol ve Denetim Gelirleri</t>
  </si>
  <si>
    <t>Diğer Kontrol ve Denetim Gelirleri</t>
  </si>
  <si>
    <t>Diğer Mal ve Hizmet  Satış Gelirleri</t>
  </si>
  <si>
    <t>Yurtdışından Alınan Bağış ve Yardımlar</t>
  </si>
  <si>
    <t>Bağlı Olunan İdareden Alınan Bağış ve Yardımlar</t>
  </si>
  <si>
    <t>Diğer İdarelerden Alınan Bağış ve Yardımlar</t>
  </si>
  <si>
    <t>Banka Mevduatına Uygulanan Faiz Gelirleri</t>
  </si>
  <si>
    <t>Ticari Alacakladan Alınan Faiz Gelirleri</t>
  </si>
  <si>
    <t>09</t>
  </si>
  <si>
    <t>Diğer Faiz Gelirleri</t>
  </si>
  <si>
    <t>Yapı Denetim Hizmeti Payları</t>
  </si>
  <si>
    <t>Yapı Lisans Gelirleri</t>
  </si>
  <si>
    <t>Kira Gelirleri</t>
  </si>
  <si>
    <t xml:space="preserve"> </t>
  </si>
  <si>
    <t>GENEL TOPLAM</t>
  </si>
  <si>
    <t>Yapı Denetim Kuruluşlarından Alınan Paylar</t>
  </si>
  <si>
    <t>MAL VE HİZMET GELİRLERİ</t>
  </si>
  <si>
    <t>ALINAN BAĞIŞ VE YARDIMLAR</t>
  </si>
  <si>
    <t>DİĞER GELİRLER</t>
  </si>
  <si>
    <t>BELGELENDİRME VE İZİN VERME GELİRLERİ</t>
  </si>
  <si>
    <t>BASKI, MATBAA VE DARPHANE GELİRLERİ</t>
  </si>
  <si>
    <t>EĞİTİM VE DANIŞMANLIK GELİRLERİ</t>
  </si>
  <si>
    <t>MUAYENE, ÖLÇÜM,KONTROL VE DENETİM GELİRLERİ</t>
  </si>
  <si>
    <t>DİĞER MAL VE HİZMET GELİRLERİ</t>
  </si>
  <si>
    <t>YURTDIŞINDAN ALINAN BAĞIŞ VE YARDIMLAR</t>
  </si>
  <si>
    <t>BAĞLI OLUNAN İDAREDEN ALINAN BAĞIŞ VE YARDIMLAR</t>
  </si>
  <si>
    <t>DİĞER İDARELERDEN ALINAN BAĞIŞ VE YARDIMLAR</t>
  </si>
  <si>
    <t>KURUMLARDAN VE KİŞİLERDEN ALINAN BAĞIŞ VE YARDIMLAR</t>
  </si>
  <si>
    <t>FAİZ GELİRLERİ</t>
  </si>
  <si>
    <t>ALINAN PAYLAR</t>
  </si>
  <si>
    <t>KİRA GELİRLERİ</t>
  </si>
  <si>
    <t>DİĞER ÇEŞİTLİ GELİRLER</t>
  </si>
  <si>
    <t>ÇEVRE VE ŞEHİRCİLİK BAKANLIĞI</t>
  </si>
  <si>
    <t>DÖNER SERMAYE İŞLETMESİ MÜDÜRLÜĞÜ</t>
  </si>
  <si>
    <t>Kurumlardan ve Kişilerden Alınan Bağış ve Yardımlar</t>
  </si>
  <si>
    <t>Repo Gelirleri</t>
  </si>
  <si>
    <t>Alacaklara Yürütülen Faizler ve Vade Farkları</t>
  </si>
  <si>
    <t>Personelden Alacaklara Yürütülen Faizler</t>
  </si>
  <si>
    <t>Şartname Satış Gelirleri</t>
  </si>
  <si>
    <t>Sayım Fazlalarından Doğan Gelirler</t>
  </si>
  <si>
    <t>İrat Kaydedilen Depozito ve Teminatlar</t>
  </si>
  <si>
    <t>Yukarıda Tanımlanmayan Diğer Çeşitli Gelirler</t>
  </si>
  <si>
    <t>Diğer Tahlil ve Analiz Gelirleri</t>
  </si>
  <si>
    <t>Tabiat Varlıklarını Koruma Kira Gelirleri</t>
  </si>
  <si>
    <t xml:space="preserve">KURUMSAL </t>
  </si>
  <si>
    <t>Sayfa 4/4</t>
  </si>
  <si>
    <t>A Ç I K L A M A</t>
  </si>
  <si>
    <t>Yapı Denetim/ Laboratuvar Belge Gelirleri</t>
  </si>
  <si>
    <t>Yapı Müteahhidi Yetki Belgesi.Numara Kayıt Gelirleri</t>
  </si>
  <si>
    <t>Diğer Belgelendirme Gelirleri</t>
  </si>
  <si>
    <t>C.B.S. Sertifikalandırma Gelirleri</t>
  </si>
  <si>
    <t>Altyapı ve Kentsel Dönüşüm Lisans Gelirleri</t>
  </si>
  <si>
    <t>İnşaat Birim Fiyatları İnternet Aboneliği Gelirleri</t>
  </si>
  <si>
    <t>Mekansal Planlama Kontrol ve Onay Gelirleri</t>
  </si>
  <si>
    <t>Kurumlardan ve Kişilerden Alıanan Bağış ve Yardımlar</t>
  </si>
  <si>
    <t>Halk Bankası Faiz Gelirleri</t>
  </si>
  <si>
    <t>Halk Bankası Repo Gelirleri</t>
  </si>
  <si>
    <t>Ticari Alacaklardan Alınan Faiz Gelirleri</t>
  </si>
  <si>
    <t>Geçici Ustalık Yetki Belgesi Kayıt Gelirleri</t>
  </si>
  <si>
    <t>Diğer Yetki Belgesi Gelirleri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</si>
  <si>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</si>
  <si>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</si>
  <si>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</si>
  <si>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</si>
  <si>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</si>
  <si>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</si>
  <si>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</si>
  <si>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</si>
  <si>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</si>
  <si>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</si>
  <si>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</si>
  <si>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</si>
  <si>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GERÇEKLEŞEN</t>
  </si>
  <si>
    <t>BAŞLANGIÇ BÜTÇESİ</t>
  </si>
  <si>
    <t>Egzoz Emisyon Ölçüm Belgesi Gelirleri</t>
  </si>
  <si>
    <t>2014 YILI     BÜTÇESİ</t>
  </si>
  <si>
    <t xml:space="preserve"> 2014 YILI GELİR BÜTÇESİ (TL)</t>
  </si>
  <si>
    <t>ÇED Yeterlik Gelirleri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</si>
</sst>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0.00\ &quot;TL&quot;"/>
  </numFmts>
  <fonts count="26" x14ac:knownFonts="1">
    <font>
      <sz val="11"/>
      <color theme="1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color rgb="FF0070C0"/>
      <name val="Times New Roman"/>
      <family val="1"/>
      <charset val="162"/>
    </font>
    <font>
      <b/>
      <sz val="10"/>
      <color rgb="FF00B050"/>
      <name val="Times New Roman"/>
      <family val="1"/>
      <charset val="162"/>
    </font>
    <font>
      <b/>
      <sz val="10"/>
      <color rgb="FF0070C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1"/>
      <color rgb="FFFF0000"/>
      <name val="Times New Roman"/>
      <family val="1"/>
      <charset val="162"/>
    </font>
    <font>
      <b/>
      <sz val="9"/>
      <color rgb="FF0070C0"/>
      <name val="Times New Roman"/>
      <family val="1"/>
      <charset val="162"/>
    </font>
    <font>
      <b/>
      <sz val="11"/>
      <color rgb="FF0070C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color rgb="FF00B050"/>
      <name val="Times New Roman"/>
      <family val="1"/>
      <charset val="162"/>
    </font>
    <font>
      <b/>
      <sz val="11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  <font>
      <sz val="1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10"/>
      <color theme="1" tint="4.9989318521683403E-2"/>
      <name val="Times New Roman"/>
      <family val="1"/>
      <charset val="162"/>
    </font>
    <font>
      <b/>
      <sz val="12"/>
      <color rgb="FF0070C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2"/>
      <name val="Times New Roman"/>
      <family val="1"/>
      <charset val="162"/>
    </font>
    <font>
      <sz val="12"/>
      <color rgb="FF0070C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8" fillId="0" borderId="0" xfId="0" applyFont="1" applyFill="1"/>
    <xf numFmtId="16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left" vertical="center" shrinkToFit="1"/>
    </xf>
    <xf numFmtId="0" fontId="9" fillId="0" borderId="0" xfId="0" applyFont="1" applyFill="1"/>
    <xf numFmtId="49" fontId="9" fillId="0" borderId="0" xfId="0" applyNumberFormat="1" applyFont="1" applyFill="1"/>
    <xf numFmtId="0" fontId="9" fillId="0" borderId="0" xfId="0" applyFont="1" applyFill="1" applyAlignment="1">
      <alignment shrinkToFit="1"/>
    </xf>
    <xf numFmtId="4" fontId="9" fillId="0" borderId="0" xfId="0" applyNumberFormat="1" applyFont="1" applyFill="1" applyAlignment="1">
      <alignment shrinkToFit="1"/>
    </xf>
    <xf numFmtId="4" fontId="2" fillId="0" borderId="0" xfId="0" applyNumberFormat="1" applyFont="1" applyFill="1" applyBorder="1" applyAlignment="1">
      <alignment shrinkToFit="1"/>
    </xf>
    <xf numFmtId="3" fontId="9" fillId="0" borderId="0" xfId="0" applyNumberFormat="1" applyFont="1" applyFill="1" applyAlignment="1">
      <alignment shrinkToFit="1"/>
    </xf>
    <xf numFmtId="3" fontId="11" fillId="0" borderId="5" xfId="0" applyNumberFormat="1" applyFont="1" applyFill="1" applyBorder="1" applyAlignment="1">
      <alignment shrinkToFit="1"/>
    </xf>
    <xf numFmtId="3" fontId="13" fillId="0" borderId="5" xfId="0" applyNumberFormat="1" applyFont="1" applyFill="1" applyBorder="1" applyAlignment="1">
      <alignment shrinkToFit="1"/>
    </xf>
    <xf numFmtId="3" fontId="9" fillId="0" borderId="5" xfId="0" applyNumberFormat="1" applyFont="1" applyFill="1" applyBorder="1" applyAlignment="1">
      <alignment shrinkToFit="1"/>
    </xf>
    <xf numFmtId="3" fontId="2" fillId="0" borderId="1" xfId="0" applyNumberFormat="1" applyFont="1" applyFill="1" applyBorder="1" applyAlignment="1">
      <alignment shrinkToFit="1"/>
    </xf>
    <xf numFmtId="3" fontId="2" fillId="0" borderId="0" xfId="0" applyNumberFormat="1" applyFont="1" applyFill="1" applyBorder="1" applyAlignment="1">
      <alignment shrinkToFit="1"/>
    </xf>
    <xf numFmtId="3" fontId="6" fillId="0" borderId="5" xfId="0" applyNumberFormat="1" applyFont="1" applyFill="1" applyBorder="1" applyAlignment="1">
      <alignment shrinkToFit="1"/>
    </xf>
    <xf numFmtId="3" fontId="5" fillId="0" borderId="5" xfId="0" applyNumberFormat="1" applyFont="1" applyFill="1" applyBorder="1" applyAlignment="1">
      <alignment shrinkToFit="1"/>
    </xf>
    <xf numFmtId="3" fontId="8" fillId="0" borderId="0" xfId="0" applyNumberFormat="1" applyFont="1" applyFill="1" applyBorder="1" applyAlignment="1">
      <alignment shrinkToFit="1"/>
    </xf>
    <xf numFmtId="49" fontId="16" fillId="0" borderId="1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right" shrinkToFit="1"/>
    </xf>
    <xf numFmtId="164" fontId="1" fillId="0" borderId="14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/>
    </xf>
    <xf numFmtId="3" fontId="10" fillId="0" borderId="19" xfId="0" applyNumberFormat="1" applyFont="1" applyFill="1" applyBorder="1" applyAlignment="1">
      <alignment horizontal="right" shrinkToFit="1"/>
    </xf>
    <xf numFmtId="3" fontId="9" fillId="0" borderId="19" xfId="0" applyNumberFormat="1" applyFont="1" applyFill="1" applyBorder="1" applyAlignment="1">
      <alignment shrinkToFit="1"/>
    </xf>
    <xf numFmtId="4" fontId="17" fillId="0" borderId="0" xfId="0" applyNumberFormat="1" applyFont="1"/>
    <xf numFmtId="165" fontId="17" fillId="0" borderId="0" xfId="0" applyNumberFormat="1" applyFont="1"/>
    <xf numFmtId="164" fontId="11" fillId="0" borderId="19" xfId="0" applyNumberFormat="1" applyFont="1" applyFill="1" applyBorder="1" applyAlignment="1">
      <alignment horizontal="center" vertical="center"/>
    </xf>
    <xf numFmtId="3" fontId="11" fillId="0" borderId="19" xfId="0" applyNumberFormat="1" applyFont="1" applyFill="1" applyBorder="1" applyAlignment="1">
      <alignment shrinkToFit="1"/>
    </xf>
    <xf numFmtId="164" fontId="5" fillId="0" borderId="19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shrinkToFit="1"/>
    </xf>
    <xf numFmtId="164" fontId="6" fillId="0" borderId="19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3" fontId="13" fillId="0" borderId="19" xfId="0" applyNumberFormat="1" applyFont="1" applyFill="1" applyBorder="1" applyAlignment="1">
      <alignment shrinkToFit="1"/>
    </xf>
    <xf numFmtId="164" fontId="2" fillId="0" borderId="19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 horizontal="left" vertical="center" shrinkToFit="1"/>
    </xf>
    <xf numFmtId="3" fontId="6" fillId="0" borderId="19" xfId="0" applyNumberFormat="1" applyFont="1" applyFill="1" applyBorder="1" applyAlignment="1">
      <alignment shrinkToFit="1"/>
    </xf>
    <xf numFmtId="164" fontId="2" fillId="0" borderId="19" xfId="0" applyNumberFormat="1" applyFont="1" applyFill="1" applyBorder="1" applyAlignment="1">
      <alignment horizontal="left" vertical="center" shrinkToFit="1"/>
    </xf>
    <xf numFmtId="3" fontId="8" fillId="0" borderId="19" xfId="0" applyNumberFormat="1" applyFont="1" applyFill="1" applyBorder="1" applyAlignment="1">
      <alignment shrinkToFit="1"/>
    </xf>
    <xf numFmtId="49" fontId="16" fillId="0" borderId="19" xfId="0" applyNumberFormat="1" applyFont="1" applyFill="1" applyBorder="1" applyAlignment="1">
      <alignment horizontal="center" vertical="center"/>
    </xf>
    <xf numFmtId="4" fontId="9" fillId="0" borderId="0" xfId="0" applyNumberFormat="1" applyFont="1" applyFill="1"/>
    <xf numFmtId="3" fontId="9" fillId="0" borderId="0" xfId="0" applyNumberFormat="1" applyFont="1" applyFill="1"/>
    <xf numFmtId="3" fontId="2" fillId="2" borderId="19" xfId="0" applyNumberFormat="1" applyFont="1" applyFill="1" applyBorder="1" applyAlignment="1">
      <alignment shrinkToFit="1"/>
    </xf>
    <xf numFmtId="3" fontId="2" fillId="2" borderId="1" xfId="0" applyNumberFormat="1" applyFont="1" applyFill="1" applyBorder="1" applyAlignment="1">
      <alignment shrinkToFit="1"/>
    </xf>
    <xf numFmtId="3" fontId="9" fillId="2" borderId="5" xfId="0" applyNumberFormat="1" applyFont="1" applyFill="1" applyBorder="1" applyAlignment="1">
      <alignment shrinkToFit="1"/>
    </xf>
    <xf numFmtId="0" fontId="15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8" fillId="2" borderId="0" xfId="0" applyFont="1" applyFill="1"/>
    <xf numFmtId="164" fontId="2" fillId="2" borderId="19" xfId="0" applyNumberFormat="1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/>
    </xf>
    <xf numFmtId="164" fontId="2" fillId="2" borderId="19" xfId="0" applyNumberFormat="1" applyFont="1" applyFill="1" applyBorder="1" applyAlignment="1">
      <alignment horizontal="left" vertical="center" shrinkToFit="1"/>
    </xf>
    <xf numFmtId="3" fontId="8" fillId="2" borderId="19" xfId="0" applyNumberFormat="1" applyFont="1" applyFill="1" applyBorder="1" applyAlignment="1">
      <alignment shrinkToFit="1"/>
    </xf>
    <xf numFmtId="3" fontId="9" fillId="2" borderId="19" xfId="0" applyNumberFormat="1" applyFont="1" applyFill="1" applyBorder="1" applyAlignment="1">
      <alignment shrinkToFit="1"/>
    </xf>
    <xf numFmtId="164" fontId="8" fillId="2" borderId="19" xfId="0" applyNumberFormat="1" applyFont="1" applyFill="1" applyBorder="1" applyAlignment="1">
      <alignment horizontal="center" vertical="center"/>
    </xf>
    <xf numFmtId="49" fontId="8" fillId="2" borderId="19" xfId="0" applyNumberFormat="1" applyFont="1" applyFill="1" applyBorder="1" applyAlignment="1">
      <alignment horizontal="center" vertical="center"/>
    </xf>
    <xf numFmtId="164" fontId="19" fillId="2" borderId="19" xfId="0" applyNumberFormat="1" applyFont="1" applyFill="1" applyBorder="1" applyAlignment="1">
      <alignment horizontal="left" vertical="center" shrinkToFit="1"/>
    </xf>
    <xf numFmtId="3" fontId="8" fillId="2" borderId="1" xfId="0" applyNumberFormat="1" applyFont="1" applyFill="1" applyBorder="1" applyAlignment="1">
      <alignment shrinkToFit="1"/>
    </xf>
    <xf numFmtId="0" fontId="9" fillId="2" borderId="0" xfId="0" applyFont="1" applyFill="1"/>
    <xf numFmtId="4" fontId="15" fillId="2" borderId="0" xfId="0" applyNumberFormat="1" applyFont="1" applyFill="1" applyAlignment="1">
      <alignment horizontal="left"/>
    </xf>
    <xf numFmtId="4" fontId="13" fillId="2" borderId="0" xfId="0" applyNumberFormat="1" applyFont="1" applyFill="1" applyAlignment="1">
      <alignment horizontal="left"/>
    </xf>
    <xf numFmtId="4" fontId="9" fillId="2" borderId="0" xfId="0" applyNumberFormat="1" applyFont="1" applyFill="1" applyAlignment="1">
      <alignment shrinkToFit="1"/>
    </xf>
    <xf numFmtId="4" fontId="14" fillId="2" borderId="0" xfId="0" applyNumberFormat="1" applyFont="1" applyFill="1" applyBorder="1" applyAlignment="1">
      <alignment horizontal="center"/>
    </xf>
    <xf numFmtId="4" fontId="11" fillId="2" borderId="5" xfId="0" applyNumberFormat="1" applyFont="1" applyFill="1" applyBorder="1" applyAlignment="1">
      <alignment shrinkToFit="1"/>
    </xf>
    <xf numFmtId="4" fontId="5" fillId="2" borderId="5" xfId="0" applyNumberFormat="1" applyFont="1" applyFill="1" applyBorder="1" applyAlignment="1">
      <alignment shrinkToFit="1"/>
    </xf>
    <xf numFmtId="4" fontId="6" fillId="2" borderId="5" xfId="0" applyNumberFormat="1" applyFont="1" applyFill="1" applyBorder="1" applyAlignment="1">
      <alignment shrinkToFit="1"/>
    </xf>
    <xf numFmtId="4" fontId="2" fillId="2" borderId="0" xfId="0" applyNumberFormat="1" applyFont="1" applyFill="1" applyBorder="1" applyAlignment="1">
      <alignment shrinkToFit="1"/>
    </xf>
    <xf numFmtId="4" fontId="4" fillId="2" borderId="1" xfId="0" applyNumberFormat="1" applyFont="1" applyFill="1" applyBorder="1" applyAlignment="1">
      <alignment shrinkToFit="1"/>
    </xf>
    <xf numFmtId="4" fontId="6" fillId="2" borderId="1" xfId="0" applyNumberFormat="1" applyFont="1" applyFill="1" applyBorder="1" applyAlignment="1">
      <alignment shrinkToFit="1"/>
    </xf>
    <xf numFmtId="164" fontId="3" fillId="2" borderId="19" xfId="0" applyNumberFormat="1" applyFont="1" applyFill="1" applyBorder="1" applyAlignment="1">
      <alignment horizontal="left" vertical="center" shrinkToFit="1"/>
    </xf>
    <xf numFmtId="164" fontId="6" fillId="2" borderId="19" xfId="0" applyNumberFormat="1" applyFont="1" applyFill="1" applyBorder="1" applyAlignment="1">
      <alignment horizontal="center" vertical="center"/>
    </xf>
    <xf numFmtId="49" fontId="6" fillId="2" borderId="19" xfId="0" applyNumberFormat="1" applyFont="1" applyFill="1" applyBorder="1" applyAlignment="1">
      <alignment horizontal="center" vertical="center"/>
    </xf>
    <xf numFmtId="3" fontId="6" fillId="2" borderId="19" xfId="0" applyNumberFormat="1" applyFont="1" applyFill="1" applyBorder="1" applyAlignment="1">
      <alignment shrinkToFit="1"/>
    </xf>
    <xf numFmtId="3" fontId="6" fillId="2" borderId="5" xfId="0" applyNumberFormat="1" applyFont="1" applyFill="1" applyBorder="1" applyAlignment="1">
      <alignment shrinkToFit="1"/>
    </xf>
    <xf numFmtId="164" fontId="5" fillId="2" borderId="19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3" fontId="5" fillId="2" borderId="19" xfId="0" applyNumberFormat="1" applyFont="1" applyFill="1" applyBorder="1" applyAlignment="1">
      <alignment shrinkToFit="1"/>
    </xf>
    <xf numFmtId="3" fontId="5" fillId="2" borderId="5" xfId="0" applyNumberFormat="1" applyFont="1" applyFill="1" applyBorder="1" applyAlignment="1">
      <alignment shrinkToFit="1"/>
    </xf>
    <xf numFmtId="164" fontId="2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left" vertical="center" shrinkToFit="1"/>
    </xf>
    <xf numFmtId="3" fontId="8" fillId="2" borderId="0" xfId="0" applyNumberFormat="1" applyFont="1" applyFill="1" applyBorder="1" applyAlignment="1">
      <alignment shrinkToFit="1"/>
    </xf>
    <xf numFmtId="3" fontId="2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shrinkToFit="1"/>
    </xf>
    <xf numFmtId="49" fontId="16" fillId="2" borderId="19" xfId="0" applyNumberFormat="1" applyFont="1" applyFill="1" applyBorder="1" applyAlignment="1">
      <alignment horizontal="center" vertical="center"/>
    </xf>
    <xf numFmtId="49" fontId="16" fillId="2" borderId="16" xfId="0" applyNumberFormat="1" applyFont="1" applyFill="1" applyBorder="1" applyAlignment="1">
      <alignment horizontal="center" vertical="center"/>
    </xf>
    <xf numFmtId="164" fontId="11" fillId="2" borderId="19" xfId="0" applyNumberFormat="1" applyFont="1" applyFill="1" applyBorder="1" applyAlignment="1">
      <alignment horizontal="center" vertical="center"/>
    </xf>
    <xf numFmtId="3" fontId="11" fillId="2" borderId="19" xfId="0" applyNumberFormat="1" applyFont="1" applyFill="1" applyBorder="1" applyAlignment="1">
      <alignment shrinkToFit="1"/>
    </xf>
    <xf numFmtId="3" fontId="11" fillId="2" borderId="5" xfId="0" applyNumberFormat="1" applyFont="1" applyFill="1" applyBorder="1" applyAlignment="1">
      <alignment shrinkToFit="1"/>
    </xf>
    <xf numFmtId="164" fontId="3" fillId="2" borderId="0" xfId="0" applyNumberFormat="1" applyFont="1" applyFill="1" applyBorder="1" applyAlignment="1">
      <alignment horizontal="left" vertical="center" shrinkToFit="1"/>
    </xf>
    <xf numFmtId="3" fontId="9" fillId="2" borderId="0" xfId="0" applyNumberFormat="1" applyFont="1" applyFill="1" applyBorder="1" applyAlignment="1">
      <alignment shrinkToFit="1"/>
    </xf>
    <xf numFmtId="3" fontId="18" fillId="2" borderId="5" xfId="0" applyNumberFormat="1" applyFont="1" applyFill="1" applyBorder="1" applyAlignment="1">
      <alignment shrinkToFit="1"/>
    </xf>
    <xf numFmtId="3" fontId="4" fillId="2" borderId="19" xfId="0" applyNumberFormat="1" applyFont="1" applyFill="1" applyBorder="1" applyAlignment="1">
      <alignment shrinkToFit="1"/>
    </xf>
    <xf numFmtId="3" fontId="4" fillId="2" borderId="1" xfId="0" applyNumberFormat="1" applyFont="1" applyFill="1" applyBorder="1" applyAlignment="1">
      <alignment shrinkToFit="1"/>
    </xf>
    <xf numFmtId="3" fontId="6" fillId="2" borderId="1" xfId="0" applyNumberFormat="1" applyFont="1" applyFill="1" applyBorder="1" applyAlignment="1">
      <alignment shrinkToFit="1"/>
    </xf>
    <xf numFmtId="164" fontId="4" fillId="2" borderId="19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center"/>
    </xf>
    <xf numFmtId="3" fontId="13" fillId="2" borderId="5" xfId="0" applyNumberFormat="1" applyFont="1" applyFill="1" applyBorder="1" applyAlignment="1">
      <alignment shrinkToFit="1"/>
    </xf>
    <xf numFmtId="3" fontId="20" fillId="2" borderId="5" xfId="0" applyNumberFormat="1" applyFont="1" applyFill="1" applyBorder="1" applyAlignment="1">
      <alignment shrinkToFit="1"/>
    </xf>
    <xf numFmtId="3" fontId="8" fillId="2" borderId="19" xfId="0" applyNumberFormat="1" applyFont="1" applyFill="1" applyBorder="1"/>
    <xf numFmtId="0" fontId="15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3" fontId="22" fillId="0" borderId="0" xfId="0" applyNumberFormat="1" applyFont="1" applyFill="1" applyAlignment="1">
      <alignment shrinkToFit="1"/>
    </xf>
    <xf numFmtId="3" fontId="14" fillId="0" borderId="5" xfId="0" applyNumberFormat="1" applyFont="1" applyFill="1" applyBorder="1" applyAlignment="1">
      <alignment horizontal="right" shrinkToFit="1"/>
    </xf>
    <xf numFmtId="3" fontId="23" fillId="0" borderId="5" xfId="0" applyNumberFormat="1" applyFont="1" applyFill="1" applyBorder="1" applyAlignment="1">
      <alignment shrinkToFit="1"/>
    </xf>
    <xf numFmtId="3" fontId="15" fillId="0" borderId="5" xfId="0" applyNumberFormat="1" applyFont="1" applyFill="1" applyBorder="1" applyAlignment="1">
      <alignment shrinkToFit="1"/>
    </xf>
    <xf numFmtId="3" fontId="21" fillId="0" borderId="5" xfId="0" applyNumberFormat="1" applyFont="1" applyFill="1" applyBorder="1" applyAlignment="1">
      <alignment shrinkToFit="1"/>
    </xf>
    <xf numFmtId="3" fontId="22" fillId="2" borderId="19" xfId="0" applyNumberFormat="1" applyFont="1" applyFill="1" applyBorder="1" applyAlignment="1">
      <alignment shrinkToFit="1"/>
    </xf>
    <xf numFmtId="3" fontId="24" fillId="0" borderId="19" xfId="0" applyNumberFormat="1" applyFont="1" applyFill="1" applyBorder="1" applyAlignment="1">
      <alignment shrinkToFit="1"/>
    </xf>
    <xf numFmtId="3" fontId="24" fillId="2" borderId="19" xfId="0" applyNumberFormat="1" applyFont="1" applyFill="1" applyBorder="1" applyAlignment="1">
      <alignment shrinkToFit="1"/>
    </xf>
    <xf numFmtId="3" fontId="21" fillId="2" borderId="5" xfId="0" applyNumberFormat="1" applyFont="1" applyFill="1" applyBorder="1" applyAlignment="1">
      <alignment shrinkToFit="1"/>
    </xf>
    <xf numFmtId="3" fontId="24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shrinkToFit="1"/>
    </xf>
    <xf numFmtId="3" fontId="22" fillId="0" borderId="19" xfId="0" applyNumberFormat="1" applyFont="1" applyFill="1" applyBorder="1" applyAlignment="1">
      <alignment shrinkToFit="1"/>
    </xf>
    <xf numFmtId="3" fontId="22" fillId="2" borderId="5" xfId="0" applyNumberFormat="1" applyFont="1" applyFill="1" applyBorder="1" applyAlignment="1">
      <alignment shrinkToFit="1"/>
    </xf>
    <xf numFmtId="3" fontId="15" fillId="2" borderId="5" xfId="0" applyNumberFormat="1" applyFont="1" applyFill="1" applyBorder="1" applyAlignment="1">
      <alignment shrinkToFit="1"/>
    </xf>
    <xf numFmtId="3" fontId="24" fillId="2" borderId="0" xfId="0" applyNumberFormat="1" applyFont="1" applyFill="1" applyBorder="1" applyAlignment="1">
      <alignment horizontal="right"/>
    </xf>
    <xf numFmtId="3" fontId="24" fillId="2" borderId="0" xfId="0" applyNumberFormat="1" applyFont="1" applyFill="1" applyBorder="1" applyAlignment="1">
      <alignment shrinkToFit="1"/>
    </xf>
    <xf numFmtId="3" fontId="23" fillId="2" borderId="5" xfId="0" applyNumberFormat="1" applyFont="1" applyFill="1" applyBorder="1" applyAlignment="1">
      <alignment shrinkToFit="1"/>
    </xf>
    <xf numFmtId="3" fontId="25" fillId="2" borderId="1" xfId="0" applyNumberFormat="1" applyFont="1" applyFill="1" applyBorder="1" applyAlignment="1">
      <alignment shrinkToFit="1"/>
    </xf>
    <xf numFmtId="3" fontId="21" fillId="2" borderId="1" xfId="0" applyNumberFormat="1" applyFont="1" applyFill="1" applyBorder="1" applyAlignment="1">
      <alignment shrinkToFit="1"/>
    </xf>
    <xf numFmtId="0" fontId="15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shrinkToFit="1"/>
    </xf>
    <xf numFmtId="0" fontId="7" fillId="0" borderId="12" xfId="0" applyFont="1" applyFill="1" applyBorder="1" applyAlignment="1">
      <alignment horizontal="center" shrinkToFit="1"/>
    </xf>
    <xf numFmtId="0" fontId="7" fillId="0" borderId="13" xfId="0" applyFont="1" applyFill="1" applyBorder="1" applyAlignment="1">
      <alignment horizontal="center" shrinkToFit="1"/>
    </xf>
    <xf numFmtId="49" fontId="16" fillId="0" borderId="8" xfId="0" applyNumberFormat="1" applyFont="1" applyFill="1" applyBorder="1" applyAlignment="1">
      <alignment horizontal="center" vertical="center" shrinkToFit="1"/>
    </xf>
    <xf numFmtId="0" fontId="0" fillId="0" borderId="9" xfId="0" applyFont="1" applyBorder="1"/>
    <xf numFmtId="0" fontId="0" fillId="0" borderId="10" xfId="0" applyFont="1" applyBorder="1"/>
    <xf numFmtId="164" fontId="16" fillId="0" borderId="3" xfId="0" applyNumberFormat="1" applyFont="1" applyFill="1" applyBorder="1" applyAlignment="1">
      <alignment horizontal="center" vertical="center" shrinkToFit="1"/>
    </xf>
    <xf numFmtId="164" fontId="16" fillId="0" borderId="4" xfId="0" applyNumberFormat="1" applyFont="1" applyFill="1" applyBorder="1" applyAlignment="1">
      <alignment horizontal="center" vertical="center" shrinkToFit="1"/>
    </xf>
    <xf numFmtId="3" fontId="10" fillId="0" borderId="3" xfId="0" applyNumberFormat="1" applyFont="1" applyFill="1" applyBorder="1" applyAlignment="1">
      <alignment horizontal="center" wrapText="1"/>
    </xf>
    <xf numFmtId="3" fontId="10" fillId="0" borderId="6" xfId="0" applyNumberFormat="1" applyFont="1" applyFill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 wrapText="1"/>
    </xf>
    <xf numFmtId="3" fontId="10" fillId="0" borderId="18" xfId="0" applyNumberFormat="1" applyFont="1" applyFill="1" applyBorder="1" applyAlignment="1">
      <alignment horizontal="center" wrapText="1"/>
    </xf>
    <xf numFmtId="4" fontId="10" fillId="0" borderId="3" xfId="0" applyNumberFormat="1" applyFont="1" applyFill="1" applyBorder="1" applyAlignment="1">
      <alignment horizontal="center" wrapText="1"/>
    </xf>
    <xf numFmtId="4" fontId="10" fillId="0" borderId="6" xfId="0" applyNumberFormat="1" applyFont="1" applyFill="1" applyBorder="1" applyAlignment="1">
      <alignment horizontal="center" wrapText="1"/>
    </xf>
    <xf numFmtId="3" fontId="14" fillId="0" borderId="3" xfId="0" applyNumberFormat="1" applyFont="1" applyFill="1" applyBorder="1" applyAlignment="1">
      <alignment horizontal="center" wrapText="1"/>
    </xf>
    <xf numFmtId="3" fontId="14" fillId="0" borderId="6" xfId="0" applyNumberFormat="1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left" shrinkToFit="1"/>
    </xf>
    <xf numFmtId="0" fontId="10" fillId="0" borderId="21" xfId="0" applyFont="1" applyFill="1" applyBorder="1" applyAlignment="1">
      <alignment horizontal="left" shrinkToFit="1"/>
    </xf>
    <xf numFmtId="0" fontId="10" fillId="0" borderId="22" xfId="0" applyFont="1" applyFill="1" applyBorder="1" applyAlignment="1">
      <alignment horizontal="left" shrinkToFit="1"/>
    </xf>
    <xf numFmtId="3" fontId="10" fillId="0" borderId="20" xfId="0" applyNumberFormat="1" applyFont="1" applyFill="1" applyBorder="1" applyAlignment="1">
      <alignment horizontal="center" wrapText="1"/>
    </xf>
    <xf numFmtId="164" fontId="11" fillId="0" borderId="16" xfId="0" applyNumberFormat="1" applyFont="1" applyFill="1" applyBorder="1" applyAlignment="1">
      <alignment horizontal="left" vertical="center" shrinkToFit="1"/>
    </xf>
    <xf numFmtId="164" fontId="11" fillId="0" borderId="21" xfId="0" applyNumberFormat="1" applyFont="1" applyFill="1" applyBorder="1" applyAlignment="1">
      <alignment horizontal="left" vertical="center" shrinkToFit="1"/>
    </xf>
    <xf numFmtId="164" fontId="11" fillId="0" borderId="22" xfId="0" applyNumberFormat="1" applyFont="1" applyFill="1" applyBorder="1" applyAlignment="1">
      <alignment horizontal="left" vertical="center" shrinkToFit="1"/>
    </xf>
    <xf numFmtId="164" fontId="5" fillId="0" borderId="16" xfId="0" applyNumberFormat="1" applyFont="1" applyFill="1" applyBorder="1" applyAlignment="1">
      <alignment horizontal="left" vertical="center" shrinkToFit="1"/>
    </xf>
    <xf numFmtId="164" fontId="5" fillId="0" borderId="21" xfId="0" applyNumberFormat="1" applyFont="1" applyFill="1" applyBorder="1" applyAlignment="1">
      <alignment horizontal="left" vertical="center" shrinkToFit="1"/>
    </xf>
    <xf numFmtId="164" fontId="5" fillId="0" borderId="22" xfId="0" applyNumberFormat="1" applyFont="1" applyFill="1" applyBorder="1" applyAlignment="1">
      <alignment horizontal="left" vertical="center" shrinkToFit="1"/>
    </xf>
    <xf numFmtId="164" fontId="12" fillId="0" borderId="16" xfId="0" applyNumberFormat="1" applyFont="1" applyFill="1" applyBorder="1" applyAlignment="1">
      <alignment horizontal="left" vertical="center" shrinkToFit="1"/>
    </xf>
    <xf numFmtId="164" fontId="12" fillId="0" borderId="22" xfId="0" applyNumberFormat="1" applyFont="1" applyFill="1" applyBorder="1" applyAlignment="1">
      <alignment horizontal="left" vertical="center" shrinkToFit="1"/>
    </xf>
    <xf numFmtId="164" fontId="6" fillId="0" borderId="16" xfId="0" applyNumberFormat="1" applyFont="1" applyFill="1" applyBorder="1" applyAlignment="1">
      <alignment horizontal="left" vertical="center" shrinkToFit="1"/>
    </xf>
    <xf numFmtId="164" fontId="6" fillId="0" borderId="22" xfId="0" applyNumberFormat="1" applyFont="1" applyFill="1" applyBorder="1" applyAlignment="1">
      <alignment horizontal="left" vertical="center" shrinkToFit="1"/>
    </xf>
    <xf numFmtId="164" fontId="6" fillId="2" borderId="16" xfId="0" applyNumberFormat="1" applyFont="1" applyFill="1" applyBorder="1" applyAlignment="1">
      <alignment horizontal="left" vertical="center" shrinkToFit="1"/>
    </xf>
    <xf numFmtId="164" fontId="6" fillId="2" borderId="22" xfId="0" applyNumberFormat="1" applyFont="1" applyFill="1" applyBorder="1" applyAlignment="1">
      <alignment horizontal="left" vertical="center" shrinkToFit="1"/>
    </xf>
    <xf numFmtId="3" fontId="2" fillId="0" borderId="7" xfId="0" applyNumberFormat="1" applyFont="1" applyFill="1" applyBorder="1" applyAlignment="1">
      <alignment horizontal="right"/>
    </xf>
    <xf numFmtId="4" fontId="10" fillId="2" borderId="3" xfId="0" applyNumberFormat="1" applyFont="1" applyFill="1" applyBorder="1" applyAlignment="1">
      <alignment horizontal="center" wrapText="1"/>
    </xf>
    <xf numFmtId="4" fontId="10" fillId="2" borderId="6" xfId="0" applyNumberFormat="1" applyFont="1" applyFill="1" applyBorder="1" applyAlignment="1">
      <alignment horizontal="center" wrapText="1"/>
    </xf>
    <xf numFmtId="49" fontId="16" fillId="0" borderId="16" xfId="0" applyNumberFormat="1" applyFont="1" applyFill="1" applyBorder="1" applyAlignment="1">
      <alignment horizontal="center" vertical="center" shrinkToFit="1"/>
    </xf>
    <xf numFmtId="0" fontId="0" fillId="0" borderId="21" xfId="0" applyFont="1" applyBorder="1"/>
    <xf numFmtId="0" fontId="0" fillId="0" borderId="22" xfId="0" applyFont="1" applyBorder="1"/>
    <xf numFmtId="164" fontId="16" fillId="0" borderId="20" xfId="0" applyNumberFormat="1" applyFont="1" applyFill="1" applyBorder="1" applyAlignment="1">
      <alignment horizontal="center" vertical="center" shrinkToFit="1"/>
    </xf>
    <xf numFmtId="164" fontId="16" fillId="0" borderId="18" xfId="0" applyNumberFormat="1" applyFont="1" applyFill="1" applyBorder="1" applyAlignment="1">
      <alignment horizontal="center" vertical="center" shrinkToFit="1"/>
    </xf>
    <xf numFmtId="164" fontId="5" fillId="2" borderId="16" xfId="0" applyNumberFormat="1" applyFont="1" applyFill="1" applyBorder="1" applyAlignment="1">
      <alignment horizontal="left" vertical="center" shrinkToFit="1"/>
    </xf>
    <xf numFmtId="164" fontId="5" fillId="2" borderId="21" xfId="0" applyNumberFormat="1" applyFont="1" applyFill="1" applyBorder="1" applyAlignment="1">
      <alignment horizontal="left" vertical="center" shrinkToFit="1"/>
    </xf>
    <xf numFmtId="164" fontId="5" fillId="2" borderId="22" xfId="0" applyNumberFormat="1" applyFont="1" applyFill="1" applyBorder="1" applyAlignment="1">
      <alignment horizontal="left" vertical="center" shrinkToFit="1"/>
    </xf>
    <xf numFmtId="3" fontId="10" fillId="2" borderId="3" xfId="0" applyNumberFormat="1" applyFont="1" applyFill="1" applyBorder="1" applyAlignment="1">
      <alignment horizontal="center" wrapText="1"/>
    </xf>
    <xf numFmtId="3" fontId="10" fillId="2" borderId="6" xfId="0" applyNumberFormat="1" applyFont="1" applyFill="1" applyBorder="1" applyAlignment="1">
      <alignment horizontal="center" wrapText="1"/>
    </xf>
    <xf numFmtId="3" fontId="2" fillId="2" borderId="7" xfId="0" applyNumberFormat="1" applyFont="1" applyFill="1" applyBorder="1" applyAlignment="1">
      <alignment horizontal="right"/>
    </xf>
    <xf numFmtId="49" fontId="16" fillId="2" borderId="19" xfId="0" applyNumberFormat="1" applyFont="1" applyFill="1" applyBorder="1" applyAlignment="1">
      <alignment horizontal="center" vertical="center" shrinkToFit="1"/>
    </xf>
    <xf numFmtId="0" fontId="0" fillId="2" borderId="19" xfId="0" applyFont="1" applyFill="1" applyBorder="1"/>
    <xf numFmtId="164" fontId="16" fillId="2" borderId="20" xfId="0" applyNumberFormat="1" applyFont="1" applyFill="1" applyBorder="1" applyAlignment="1">
      <alignment horizontal="center" vertical="center" shrinkToFit="1"/>
    </xf>
    <xf numFmtId="164" fontId="16" fillId="2" borderId="18" xfId="0" applyNumberFormat="1" applyFont="1" applyFill="1" applyBorder="1" applyAlignment="1">
      <alignment horizontal="center" vertical="center" shrinkToFit="1"/>
    </xf>
    <xf numFmtId="3" fontId="10" fillId="2" borderId="20" xfId="0" applyNumberFormat="1" applyFont="1" applyFill="1" applyBorder="1" applyAlignment="1">
      <alignment horizontal="center" wrapText="1"/>
    </xf>
    <xf numFmtId="3" fontId="10" fillId="2" borderId="18" xfId="0" applyNumberFormat="1" applyFont="1" applyFill="1" applyBorder="1" applyAlignment="1">
      <alignment horizontal="center" wrapText="1"/>
    </xf>
    <xf numFmtId="3" fontId="10" fillId="2" borderId="17" xfId="0" applyNumberFormat="1" applyFont="1" applyFill="1" applyBorder="1" applyAlignment="1">
      <alignment horizontal="center" wrapText="1"/>
    </xf>
    <xf numFmtId="3" fontId="14" fillId="2" borderId="3" xfId="0" applyNumberFormat="1" applyFont="1" applyFill="1" applyBorder="1" applyAlignment="1">
      <alignment horizontal="center" wrapText="1"/>
    </xf>
    <xf numFmtId="3" fontId="14" fillId="2" borderId="6" xfId="0" applyNumberFormat="1" applyFont="1" applyFill="1" applyBorder="1" applyAlignment="1">
      <alignment horizontal="center" wrapText="1"/>
    </xf>
    <xf numFmtId="164" fontId="11" fillId="2" borderId="16" xfId="0" applyNumberFormat="1" applyFont="1" applyFill="1" applyBorder="1" applyAlignment="1">
      <alignment horizontal="left" vertical="center" shrinkToFit="1"/>
    </xf>
    <xf numFmtId="164" fontId="11" fillId="2" borderId="21" xfId="0" applyNumberFormat="1" applyFont="1" applyFill="1" applyBorder="1" applyAlignment="1">
      <alignment horizontal="left" vertical="center" shrinkToFit="1"/>
    </xf>
    <xf numFmtId="164" fontId="11" fillId="2" borderId="22" xfId="0" applyNumberFormat="1" applyFont="1" applyFill="1" applyBorder="1" applyAlignment="1">
      <alignment horizontal="left" vertical="center" shrinkToFit="1"/>
    </xf>
    <xf numFmtId="0" fontId="5" fillId="2" borderId="16" xfId="0" applyFont="1" applyFill="1" applyBorder="1" applyAlignment="1">
      <alignment horizontal="left" shrinkToFit="1"/>
    </xf>
    <xf numFmtId="0" fontId="5" fillId="2" borderId="21" xfId="0" applyFont="1" applyFill="1" applyBorder="1" applyAlignment="1">
      <alignment horizontal="left" shrinkToFit="1"/>
    </xf>
    <xf numFmtId="0" fontId="5" fillId="2" borderId="22" xfId="0" applyFont="1" applyFill="1" applyBorder="1" applyAlignment="1">
      <alignment horizontal="left" shrinkToFi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CC99FF"/>
      <color rgb="FFCC9900"/>
      <color rgb="FF99CCFF"/>
      <color rgb="FFFFFFFF"/>
      <color rgb="FFCCFFFF"/>
      <color rgb="FF00FFCC"/>
      <color rgb="FFFF9900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5"/>
  <sheetViews>
    <sheetView tabSelected="1" zoomScaleNormal="100" workbookViewId="0">
      <selection activeCell="G9" sqref="G9"/>
    </sheetView>
  </sheetViews>
  <sheetFormatPr defaultRowHeight="15.75" x14ac:dyDescent="0.25"/>
  <cols>
    <col min="1" max="1" width="5.42578125" style="5" customWidth="1"/>
    <col min="2" max="3" width="5.42578125" style="6" customWidth="1"/>
    <col min="4" max="4" width="5.42578125" style="5" customWidth="1"/>
    <col min="5" max="5" width="50.140625" style="7" customWidth="1"/>
    <col min="6" max="7" width="17" style="10" customWidth="1"/>
    <col min="8" max="8" width="13.140625" style="8" customWidth="1"/>
    <col min="9" max="14" width="11.140625" style="10" customWidth="1"/>
    <col min="15" max="15" width="12.28515625" style="10" customWidth="1"/>
    <col min="16" max="16" width="12.7109375" style="66" customWidth="1"/>
    <col min="17" max="18" width="11.140625" style="10" customWidth="1"/>
    <col min="19" max="19" width="11.140625" style="108" customWidth="1"/>
    <col min="20" max="20" width="10.28515625" style="5" bestFit="1" customWidth="1"/>
    <col min="21" max="16384" width="9.140625" style="5"/>
  </cols>
  <sheetData>
    <row r="1" spans="1:20" x14ac:dyDescent="0.25">
      <c r="A1" s="127" t="s">
        <v>89</v>
      </c>
      <c r="B1" s="127"/>
      <c r="C1" s="127"/>
      <c r="D1" s="127"/>
      <c r="E1" s="127"/>
      <c r="F1" s="127"/>
      <c r="G1" s="127"/>
      <c r="H1" s="127"/>
      <c r="I1" s="127"/>
      <c r="J1" s="50"/>
      <c r="K1" s="50"/>
      <c r="L1" s="50"/>
      <c r="M1" s="50"/>
      <c r="N1" s="50"/>
      <c r="O1" s="50"/>
      <c r="P1" s="64"/>
      <c r="Q1" s="50"/>
      <c r="R1" s="50"/>
      <c r="S1" s="105"/>
    </row>
    <row r="2" spans="1:20" x14ac:dyDescent="0.25">
      <c r="A2" s="128" t="s">
        <v>90</v>
      </c>
      <c r="B2" s="128"/>
      <c r="C2" s="128"/>
      <c r="D2" s="128"/>
      <c r="E2" s="128"/>
      <c r="F2" s="128"/>
      <c r="G2" s="128"/>
      <c r="H2" s="128"/>
      <c r="I2" s="128"/>
      <c r="J2" s="51"/>
      <c r="K2" s="51"/>
      <c r="L2" s="51"/>
      <c r="M2" s="51"/>
      <c r="N2" s="51"/>
      <c r="O2" s="51"/>
      <c r="P2" s="65"/>
      <c r="Q2" s="51"/>
      <c r="R2" s="51"/>
      <c r="S2" s="107"/>
    </row>
    <row r="3" spans="1:20" ht="18.75" customHeight="1" x14ac:dyDescent="0.25"/>
    <row r="4" spans="1:20" ht="16.5" thickBot="1" x14ac:dyDescent="0.3">
      <c r="A4" s="129" t="s">
        <v>133</v>
      </c>
      <c r="B4" s="129"/>
      <c r="C4" s="129"/>
      <c r="D4" s="129"/>
      <c r="E4" s="129"/>
      <c r="F4" s="129"/>
      <c r="G4" s="129"/>
      <c r="H4" s="129"/>
      <c r="I4" s="129"/>
      <c r="J4" s="52"/>
      <c r="K4" s="130"/>
      <c r="L4" s="130"/>
      <c r="M4" s="52"/>
      <c r="N4" s="52"/>
      <c r="O4" s="52"/>
      <c r="P4" s="67"/>
      <c r="Q4" s="52"/>
      <c r="R4" s="52"/>
      <c r="S4" s="106"/>
    </row>
    <row r="5" spans="1:20" x14ac:dyDescent="0.25">
      <c r="A5" s="131" t="s">
        <v>101</v>
      </c>
      <c r="B5" s="132"/>
      <c r="C5" s="132"/>
      <c r="D5" s="133"/>
    </row>
    <row r="6" spans="1:20" ht="14.25" customHeight="1" thickBot="1" x14ac:dyDescent="0.3">
      <c r="A6" s="22">
        <v>27</v>
      </c>
      <c r="B6" s="23">
        <v>1</v>
      </c>
      <c r="C6" s="23">
        <v>6</v>
      </c>
      <c r="D6" s="23">
        <v>1</v>
      </c>
      <c r="F6" s="10" t="s">
        <v>70</v>
      </c>
      <c r="G6" s="28"/>
      <c r="H6" s="29"/>
    </row>
    <row r="7" spans="1:20" ht="15" customHeight="1" x14ac:dyDescent="0.25">
      <c r="A7" s="134" t="s">
        <v>0</v>
      </c>
      <c r="B7" s="135"/>
      <c r="C7" s="135"/>
      <c r="D7" s="136"/>
      <c r="E7" s="137" t="s">
        <v>103</v>
      </c>
      <c r="F7" s="139" t="s">
        <v>130</v>
      </c>
      <c r="G7" s="141" t="s">
        <v>129</v>
      </c>
      <c r="H7" s="143" t="s">
        <v>117</v>
      </c>
      <c r="I7" s="139" t="s">
        <v>118</v>
      </c>
      <c r="J7" s="139" t="s">
        <v>119</v>
      </c>
      <c r="K7" s="139" t="s">
        <v>120</v>
      </c>
      <c r="L7" s="139" t="s">
        <v>121</v>
      </c>
      <c r="M7" s="150" t="s">
        <v>122</v>
      </c>
      <c r="N7" s="139" t="s">
        <v>123</v>
      </c>
      <c r="O7" s="139" t="s">
        <v>124</v>
      </c>
      <c r="P7" s="164" t="s">
        <v>125</v>
      </c>
      <c r="Q7" s="139" t="s">
        <v>126</v>
      </c>
      <c r="R7" s="139" t="s">
        <v>127</v>
      </c>
      <c r="S7" s="145" t="s">
        <v>128</v>
      </c>
    </row>
    <row r="8" spans="1:20" ht="15" x14ac:dyDescent="0.25">
      <c r="A8" s="19" t="s">
        <v>1</v>
      </c>
      <c r="B8" s="19" t="s">
        <v>2</v>
      </c>
      <c r="C8" s="19" t="s">
        <v>3</v>
      </c>
      <c r="D8" s="20" t="s">
        <v>4</v>
      </c>
      <c r="E8" s="138"/>
      <c r="F8" s="140"/>
      <c r="G8" s="142"/>
      <c r="H8" s="144"/>
      <c r="I8" s="140"/>
      <c r="J8" s="140"/>
      <c r="K8" s="140"/>
      <c r="L8" s="140"/>
      <c r="M8" s="142"/>
      <c r="N8" s="140"/>
      <c r="O8" s="140"/>
      <c r="P8" s="165"/>
      <c r="Q8" s="140"/>
      <c r="R8" s="140"/>
      <c r="S8" s="146"/>
      <c r="T8" s="46"/>
    </row>
    <row r="9" spans="1:20" x14ac:dyDescent="0.25">
      <c r="A9" s="147" t="s">
        <v>71</v>
      </c>
      <c r="B9" s="148"/>
      <c r="C9" s="148"/>
      <c r="D9" s="148"/>
      <c r="E9" s="149"/>
      <c r="F9" s="26">
        <f>SUM(F10+F96+F116)</f>
        <v>375000000</v>
      </c>
      <c r="G9" s="21">
        <f>SUM(H9:S9)</f>
        <v>348179847.64000005</v>
      </c>
      <c r="H9" s="21">
        <f>SUM(H10+H96+H116)</f>
        <v>26974000.210000001</v>
      </c>
      <c r="I9" s="21">
        <f t="shared" ref="I9:P9" si="0">SUM(I10+I96+I116)</f>
        <v>23622623.640000004</v>
      </c>
      <c r="J9" s="21">
        <f t="shared" si="0"/>
        <v>28948881.940000001</v>
      </c>
      <c r="K9" s="21">
        <f t="shared" si="0"/>
        <v>33965633.899999999</v>
      </c>
      <c r="L9" s="21">
        <f t="shared" si="0"/>
        <v>31799094.800000001</v>
      </c>
      <c r="M9" s="21">
        <f t="shared" si="0"/>
        <v>29091904.469999999</v>
      </c>
      <c r="N9" s="21">
        <f t="shared" si="0"/>
        <v>25266180</v>
      </c>
      <c r="O9" s="21">
        <f t="shared" si="0"/>
        <v>24037335.370000001</v>
      </c>
      <c r="P9" s="21">
        <f t="shared" si="0"/>
        <v>30400736.490000002</v>
      </c>
      <c r="Q9" s="21">
        <f>SUM(Q10+Q96+Q116)</f>
        <v>28199083</v>
      </c>
      <c r="R9" s="21">
        <f t="shared" ref="R9:S9" si="1">SUM(R10+R96+R116)</f>
        <v>30777257</v>
      </c>
      <c r="S9" s="109">
        <f t="shared" si="1"/>
        <v>35097116.819999993</v>
      </c>
      <c r="T9" s="45"/>
    </row>
    <row r="10" spans="1:20" x14ac:dyDescent="0.25">
      <c r="A10" s="30">
        <v>3</v>
      </c>
      <c r="B10" s="151" t="s">
        <v>73</v>
      </c>
      <c r="C10" s="152"/>
      <c r="D10" s="152"/>
      <c r="E10" s="153"/>
      <c r="F10" s="31">
        <f>SUM(F11+F58+F67+F81+F93)</f>
        <v>341405000</v>
      </c>
      <c r="G10" s="11">
        <f t="shared" ref="G10:G11" si="2">SUM(H10:S10)</f>
        <v>303750459.68000001</v>
      </c>
      <c r="H10" s="11">
        <f t="shared" ref="H10:S10" si="3">SUM(H11+H58+H67+H81+H93)</f>
        <v>24626907.420000002</v>
      </c>
      <c r="I10" s="11">
        <f t="shared" si="3"/>
        <v>20807939.470000003</v>
      </c>
      <c r="J10" s="11">
        <f t="shared" si="3"/>
        <v>25449874.18</v>
      </c>
      <c r="K10" s="11">
        <f t="shared" si="3"/>
        <v>30554069.940000001</v>
      </c>
      <c r="L10" s="11">
        <f>SUM(L11+L58+L67+L81+L93)</f>
        <v>28613566.039999999</v>
      </c>
      <c r="M10" s="11">
        <f>SUM(M11+M58+M67+M81+M93)</f>
        <v>25826410.960000001</v>
      </c>
      <c r="N10" s="11">
        <f t="shared" si="3"/>
        <v>21748778</v>
      </c>
      <c r="O10" s="11">
        <f t="shared" si="3"/>
        <v>19994219</v>
      </c>
      <c r="P10" s="11">
        <f t="shared" si="3"/>
        <v>24300478</v>
      </c>
      <c r="Q10" s="11">
        <f t="shared" si="3"/>
        <v>24693029</v>
      </c>
      <c r="R10" s="11">
        <f t="shared" si="3"/>
        <v>27507391</v>
      </c>
      <c r="S10" s="110">
        <f t="shared" si="3"/>
        <v>29627796.669999994</v>
      </c>
    </row>
    <row r="11" spans="1:20" s="1" customFormat="1" x14ac:dyDescent="0.25">
      <c r="A11" s="32">
        <v>3</v>
      </c>
      <c r="B11" s="33" t="s">
        <v>8</v>
      </c>
      <c r="C11" s="154" t="s">
        <v>76</v>
      </c>
      <c r="D11" s="155"/>
      <c r="E11" s="156"/>
      <c r="F11" s="34">
        <f>SUM(F12+F25+F30+F40+F45+F50+F54+F56)</f>
        <v>233420000</v>
      </c>
      <c r="G11" s="17">
        <f t="shared" si="2"/>
        <v>250516582.76999998</v>
      </c>
      <c r="H11" s="17">
        <f t="shared" ref="H11:S11" si="4">SUM(H12+H25+H30+H40+H45+H50+H54+H56)</f>
        <v>22911872.310000002</v>
      </c>
      <c r="I11" s="17">
        <f t="shared" si="4"/>
        <v>17297067.010000002</v>
      </c>
      <c r="J11" s="17">
        <f t="shared" si="4"/>
        <v>20689677.52</v>
      </c>
      <c r="K11" s="17">
        <f t="shared" si="4"/>
        <v>20659841.940000001</v>
      </c>
      <c r="L11" s="17">
        <f t="shared" si="4"/>
        <v>21220791.77</v>
      </c>
      <c r="M11" s="17">
        <f t="shared" si="4"/>
        <v>20390185.469999999</v>
      </c>
      <c r="N11" s="17">
        <f t="shared" si="4"/>
        <v>20410567</v>
      </c>
      <c r="O11" s="17">
        <f t="shared" si="4"/>
        <v>18309454</v>
      </c>
      <c r="P11" s="82">
        <f>SUM(P12+P25+P30+P40+P45+P50+P54+P56)</f>
        <v>19712527</v>
      </c>
      <c r="Q11" s="17">
        <f t="shared" si="4"/>
        <v>18937540</v>
      </c>
      <c r="R11" s="17">
        <f t="shared" si="4"/>
        <v>23070155</v>
      </c>
      <c r="S11" s="111">
        <f t="shared" si="4"/>
        <v>26906903.749999996</v>
      </c>
    </row>
    <row r="12" spans="1:20" x14ac:dyDescent="0.25">
      <c r="A12" s="35">
        <v>3</v>
      </c>
      <c r="B12" s="36" t="s">
        <v>8</v>
      </c>
      <c r="C12" s="36" t="s">
        <v>9</v>
      </c>
      <c r="D12" s="157" t="s">
        <v>10</v>
      </c>
      <c r="E12" s="158"/>
      <c r="F12" s="37">
        <f>SUM(F13:F24)</f>
        <v>203620000</v>
      </c>
      <c r="G12" s="16">
        <f>SUM(H12:S12)</f>
        <v>197048583.38000003</v>
      </c>
      <c r="H12" s="16">
        <f t="shared" ref="H12:S12" si="5">SUM(H13:H24)</f>
        <v>17574446.640000004</v>
      </c>
      <c r="I12" s="12">
        <f t="shared" si="5"/>
        <v>12525289.110000001</v>
      </c>
      <c r="J12" s="12">
        <f t="shared" si="5"/>
        <v>15474189.57</v>
      </c>
      <c r="K12" s="12">
        <f t="shared" si="5"/>
        <v>16496990.609999999</v>
      </c>
      <c r="L12" s="12">
        <f t="shared" si="5"/>
        <v>16936192.5</v>
      </c>
      <c r="M12" s="12">
        <f t="shared" si="5"/>
        <v>16495248.68</v>
      </c>
      <c r="N12" s="12">
        <f t="shared" si="5"/>
        <v>15939676</v>
      </c>
      <c r="O12" s="12">
        <f t="shared" si="5"/>
        <v>14561506</v>
      </c>
      <c r="P12" s="102">
        <f t="shared" si="5"/>
        <v>15797954</v>
      </c>
      <c r="Q12" s="12">
        <f t="shared" si="5"/>
        <v>15472765</v>
      </c>
      <c r="R12" s="12">
        <f t="shared" si="5"/>
        <v>19482832</v>
      </c>
      <c r="S12" s="112">
        <f t="shared" si="5"/>
        <v>20291493.27</v>
      </c>
    </row>
    <row r="13" spans="1:20" s="63" customFormat="1" x14ac:dyDescent="0.25">
      <c r="A13" s="59">
        <v>3</v>
      </c>
      <c r="B13" s="60" t="s">
        <v>8</v>
      </c>
      <c r="C13" s="60" t="s">
        <v>9</v>
      </c>
      <c r="D13" s="59">
        <v>1</v>
      </c>
      <c r="E13" s="61" t="s">
        <v>104</v>
      </c>
      <c r="F13" s="58">
        <v>11000000</v>
      </c>
      <c r="G13" s="49">
        <f>SUM(H13:S13)</f>
        <v>9052358.0299999993</v>
      </c>
      <c r="H13" s="49">
        <v>777380.52</v>
      </c>
      <c r="I13" s="62">
        <v>706775.01</v>
      </c>
      <c r="J13" s="62">
        <v>937293.82</v>
      </c>
      <c r="K13" s="62">
        <v>693504.68</v>
      </c>
      <c r="L13" s="62">
        <v>669659.52</v>
      </c>
      <c r="M13" s="62">
        <v>692625.44999999972</v>
      </c>
      <c r="N13" s="62">
        <v>751335</v>
      </c>
      <c r="O13" s="62">
        <v>787784</v>
      </c>
      <c r="P13" s="62">
        <v>772116</v>
      </c>
      <c r="Q13" s="62">
        <v>591625</v>
      </c>
      <c r="R13" s="62">
        <v>716745</v>
      </c>
      <c r="S13" s="113">
        <v>955514.03</v>
      </c>
    </row>
    <row r="14" spans="1:20" s="63" customFormat="1" x14ac:dyDescent="0.25">
      <c r="A14" s="59">
        <v>3</v>
      </c>
      <c r="B14" s="60" t="s">
        <v>8</v>
      </c>
      <c r="C14" s="60" t="s">
        <v>9</v>
      </c>
      <c r="D14" s="59">
        <v>2</v>
      </c>
      <c r="E14" s="61" t="s">
        <v>18</v>
      </c>
      <c r="F14" s="58">
        <v>4000000</v>
      </c>
      <c r="G14" s="49">
        <f t="shared" ref="G14:G32" si="6">SUM(H14:S14)</f>
        <v>1894547.02</v>
      </c>
      <c r="H14" s="49">
        <v>167533.91</v>
      </c>
      <c r="I14" s="62">
        <v>112573.14</v>
      </c>
      <c r="J14" s="62">
        <v>154220.20000000001</v>
      </c>
      <c r="K14" s="62">
        <v>117927.44</v>
      </c>
      <c r="L14" s="62">
        <v>113577.91</v>
      </c>
      <c r="M14" s="62">
        <v>117576.40000000002</v>
      </c>
      <c r="N14" s="62">
        <v>191902</v>
      </c>
      <c r="O14" s="62">
        <v>120736</v>
      </c>
      <c r="P14" s="62">
        <v>149685</v>
      </c>
      <c r="Q14" s="62">
        <v>95635</v>
      </c>
      <c r="R14" s="62">
        <v>235919</v>
      </c>
      <c r="S14" s="113">
        <v>317261.02</v>
      </c>
    </row>
    <row r="15" spans="1:20" s="63" customFormat="1" x14ac:dyDescent="0.25">
      <c r="A15" s="59">
        <v>3</v>
      </c>
      <c r="B15" s="60" t="s">
        <v>8</v>
      </c>
      <c r="C15" s="60" t="s">
        <v>9</v>
      </c>
      <c r="D15" s="59">
        <v>3</v>
      </c>
      <c r="E15" s="61" t="s">
        <v>19</v>
      </c>
      <c r="F15" s="58">
        <v>46000000</v>
      </c>
      <c r="G15" s="49">
        <f t="shared" si="6"/>
        <v>39596090.780000001</v>
      </c>
      <c r="H15" s="49">
        <v>3295358.48</v>
      </c>
      <c r="I15" s="62">
        <v>3457644.08</v>
      </c>
      <c r="J15" s="62">
        <v>3740533.21</v>
      </c>
      <c r="K15" s="62">
        <v>3605567.79</v>
      </c>
      <c r="L15" s="62">
        <v>3367969.48</v>
      </c>
      <c r="M15" s="62">
        <v>3294352.9600000009</v>
      </c>
      <c r="N15" s="62">
        <v>2967713</v>
      </c>
      <c r="O15" s="62">
        <v>2778002</v>
      </c>
      <c r="P15" s="62">
        <v>3209016</v>
      </c>
      <c r="Q15" s="62">
        <v>2516581</v>
      </c>
      <c r="R15" s="62">
        <v>3189046</v>
      </c>
      <c r="S15" s="113">
        <v>4174306.78</v>
      </c>
    </row>
    <row r="16" spans="1:20" s="63" customFormat="1" x14ac:dyDescent="0.25">
      <c r="A16" s="59">
        <v>3</v>
      </c>
      <c r="B16" s="60" t="s">
        <v>8</v>
      </c>
      <c r="C16" s="60" t="s">
        <v>9</v>
      </c>
      <c r="D16" s="59">
        <v>4</v>
      </c>
      <c r="E16" s="61" t="s">
        <v>134</v>
      </c>
      <c r="F16" s="58">
        <v>0</v>
      </c>
      <c r="G16" s="49">
        <f t="shared" si="6"/>
        <v>3091458.33</v>
      </c>
      <c r="H16" s="58">
        <v>16525.419999999998</v>
      </c>
      <c r="I16" s="57">
        <v>63953.36</v>
      </c>
      <c r="J16" s="57">
        <v>54237.26</v>
      </c>
      <c r="K16" s="57">
        <v>38559.31</v>
      </c>
      <c r="L16" s="57">
        <v>274351.69</v>
      </c>
      <c r="M16" s="57">
        <v>882207</v>
      </c>
      <c r="N16" s="57">
        <v>187372</v>
      </c>
      <c r="O16" s="57">
        <v>400379</v>
      </c>
      <c r="P16" s="57">
        <v>124289</v>
      </c>
      <c r="Q16" s="57">
        <v>540787</v>
      </c>
      <c r="R16" s="57">
        <v>170110</v>
      </c>
      <c r="S16" s="113">
        <v>338687.29</v>
      </c>
    </row>
    <row r="17" spans="1:19" s="63" customFormat="1" x14ac:dyDescent="0.25">
      <c r="A17" s="59">
        <v>3</v>
      </c>
      <c r="B17" s="60" t="s">
        <v>8</v>
      </c>
      <c r="C17" s="60" t="s">
        <v>9</v>
      </c>
      <c r="D17" s="59">
        <v>5</v>
      </c>
      <c r="E17" s="61" t="s">
        <v>20</v>
      </c>
      <c r="F17" s="58">
        <v>100000</v>
      </c>
      <c r="G17" s="49">
        <f t="shared" si="6"/>
        <v>2692168.66</v>
      </c>
      <c r="H17" s="49">
        <v>0</v>
      </c>
      <c r="I17" s="62">
        <v>0</v>
      </c>
      <c r="J17" s="62">
        <v>0</v>
      </c>
      <c r="K17" s="62">
        <v>3389.83</v>
      </c>
      <c r="L17" s="62">
        <v>3389.84</v>
      </c>
      <c r="M17" s="62">
        <v>644.07000000000005</v>
      </c>
      <c r="N17" s="62">
        <v>15766</v>
      </c>
      <c r="O17" s="62">
        <v>32648</v>
      </c>
      <c r="P17" s="62">
        <v>56604</v>
      </c>
      <c r="Q17" s="62">
        <v>623722</v>
      </c>
      <c r="R17" s="62">
        <v>1952766</v>
      </c>
      <c r="S17" s="113">
        <v>3238.92</v>
      </c>
    </row>
    <row r="18" spans="1:19" s="63" customFormat="1" x14ac:dyDescent="0.25">
      <c r="A18" s="59">
        <v>3</v>
      </c>
      <c r="B18" s="60" t="s">
        <v>8</v>
      </c>
      <c r="C18" s="60" t="s">
        <v>9</v>
      </c>
      <c r="D18" s="59">
        <v>6</v>
      </c>
      <c r="E18" s="61" t="s">
        <v>21</v>
      </c>
      <c r="F18" s="58">
        <v>132000000</v>
      </c>
      <c r="G18" s="49">
        <f t="shared" si="6"/>
        <v>129223861.16</v>
      </c>
      <c r="H18" s="49">
        <v>12011267.800000001</v>
      </c>
      <c r="I18" s="62">
        <v>7478823.7400000002</v>
      </c>
      <c r="J18" s="62">
        <v>9750312.7400000002</v>
      </c>
      <c r="K18" s="62">
        <v>11120900.869999999</v>
      </c>
      <c r="L18" s="62">
        <v>11531514.43</v>
      </c>
      <c r="M18" s="62">
        <v>10587244.58</v>
      </c>
      <c r="N18" s="62">
        <v>10931958</v>
      </c>
      <c r="O18" s="62">
        <v>9638748</v>
      </c>
      <c r="P18" s="62">
        <v>10528259</v>
      </c>
      <c r="Q18" s="62">
        <v>10108015</v>
      </c>
      <c r="R18" s="62">
        <v>11968693</v>
      </c>
      <c r="S18" s="113">
        <v>13568124</v>
      </c>
    </row>
    <row r="19" spans="1:19" s="63" customFormat="1" x14ac:dyDescent="0.25">
      <c r="A19" s="59">
        <v>3</v>
      </c>
      <c r="B19" s="60" t="s">
        <v>8</v>
      </c>
      <c r="C19" s="60" t="s">
        <v>9</v>
      </c>
      <c r="D19" s="59">
        <v>7</v>
      </c>
      <c r="E19" s="61" t="s">
        <v>131</v>
      </c>
      <c r="F19" s="58">
        <v>10000000</v>
      </c>
      <c r="G19" s="49">
        <f t="shared" si="6"/>
        <v>9287458.6600000001</v>
      </c>
      <c r="H19" s="104">
        <v>1120130.51</v>
      </c>
      <c r="I19" s="62">
        <v>659522.88</v>
      </c>
      <c r="J19" s="62">
        <v>793227.96</v>
      </c>
      <c r="K19" s="62">
        <v>882988.15</v>
      </c>
      <c r="L19" s="62">
        <v>939115.24</v>
      </c>
      <c r="M19" s="62">
        <v>892420.25999999978</v>
      </c>
      <c r="N19" s="62">
        <v>838105</v>
      </c>
      <c r="O19" s="62">
        <v>668010</v>
      </c>
      <c r="P19" s="62">
        <v>737792</v>
      </c>
      <c r="Q19" s="62">
        <v>776536</v>
      </c>
      <c r="R19" s="62">
        <v>853381</v>
      </c>
      <c r="S19" s="113">
        <v>126229.66</v>
      </c>
    </row>
    <row r="20" spans="1:19" s="63" customFormat="1" x14ac:dyDescent="0.25">
      <c r="A20" s="59">
        <v>3</v>
      </c>
      <c r="B20" s="60" t="s">
        <v>8</v>
      </c>
      <c r="C20" s="60" t="s">
        <v>9</v>
      </c>
      <c r="D20" s="59">
        <v>7</v>
      </c>
      <c r="E20" s="61" t="s">
        <v>25</v>
      </c>
      <c r="F20" s="58">
        <v>100000</v>
      </c>
      <c r="G20" s="49">
        <f t="shared" si="6"/>
        <v>86227.560000000012</v>
      </c>
      <c r="H20" s="49">
        <v>8771.19</v>
      </c>
      <c r="I20" s="62">
        <v>8686.43</v>
      </c>
      <c r="J20" s="62">
        <v>12415.25</v>
      </c>
      <c r="K20" s="62">
        <v>6398.3</v>
      </c>
      <c r="L20" s="62">
        <v>15423.73</v>
      </c>
      <c r="M20" s="62">
        <v>1101.69</v>
      </c>
      <c r="N20" s="62">
        <v>5550</v>
      </c>
      <c r="O20" s="62">
        <v>4661</v>
      </c>
      <c r="P20" s="62">
        <v>4831</v>
      </c>
      <c r="Q20" s="62">
        <v>7542</v>
      </c>
      <c r="R20" s="62">
        <v>5169</v>
      </c>
      <c r="S20" s="113">
        <v>5677.97</v>
      </c>
    </row>
    <row r="21" spans="1:19" s="63" customFormat="1" x14ac:dyDescent="0.25">
      <c r="A21" s="59">
        <v>3</v>
      </c>
      <c r="B21" s="60" t="s">
        <v>8</v>
      </c>
      <c r="C21" s="60" t="s">
        <v>9</v>
      </c>
      <c r="D21" s="59">
        <v>9</v>
      </c>
      <c r="E21" s="61" t="s">
        <v>26</v>
      </c>
      <c r="F21" s="58">
        <v>250000</v>
      </c>
      <c r="G21" s="49">
        <f t="shared" si="6"/>
        <v>201283.3</v>
      </c>
      <c r="H21" s="49">
        <v>9322.0300000000007</v>
      </c>
      <c r="I21" s="62">
        <v>13983.04</v>
      </c>
      <c r="J21" s="62">
        <v>19067.77</v>
      </c>
      <c r="K21" s="62">
        <v>20847.46</v>
      </c>
      <c r="L21" s="62">
        <v>16313.55</v>
      </c>
      <c r="M21" s="62">
        <v>25211.86</v>
      </c>
      <c r="N21" s="62">
        <v>22288</v>
      </c>
      <c r="O21" s="62">
        <v>16568</v>
      </c>
      <c r="P21" s="62">
        <v>14703</v>
      </c>
      <c r="Q21" s="62">
        <v>16313</v>
      </c>
      <c r="R21" s="62">
        <v>14830</v>
      </c>
      <c r="S21" s="113">
        <v>11835.59</v>
      </c>
    </row>
    <row r="22" spans="1:19" s="63" customFormat="1" x14ac:dyDescent="0.25">
      <c r="A22" s="59">
        <v>3</v>
      </c>
      <c r="B22" s="60" t="s">
        <v>8</v>
      </c>
      <c r="C22" s="60" t="s">
        <v>9</v>
      </c>
      <c r="D22" s="59">
        <v>10</v>
      </c>
      <c r="E22" s="61" t="s">
        <v>27</v>
      </c>
      <c r="F22" s="58">
        <v>150000</v>
      </c>
      <c r="G22" s="49">
        <f t="shared" si="6"/>
        <v>1914983.42</v>
      </c>
      <c r="H22" s="49">
        <v>168156.78</v>
      </c>
      <c r="I22" s="62">
        <v>23327.43</v>
      </c>
      <c r="J22" s="62">
        <v>11440.68</v>
      </c>
      <c r="K22" s="62">
        <v>6906.78</v>
      </c>
      <c r="L22" s="62">
        <v>4877.1099999999997</v>
      </c>
      <c r="M22" s="62">
        <v>1864.41</v>
      </c>
      <c r="N22" s="62">
        <v>26840</v>
      </c>
      <c r="O22" s="62">
        <v>111597</v>
      </c>
      <c r="P22" s="62">
        <v>198710</v>
      </c>
      <c r="Q22" s="62">
        <v>195501</v>
      </c>
      <c r="R22" s="62">
        <v>375301</v>
      </c>
      <c r="S22" s="113">
        <v>790461.23</v>
      </c>
    </row>
    <row r="23" spans="1:19" s="63" customFormat="1" x14ac:dyDescent="0.25">
      <c r="A23" s="59">
        <v>3</v>
      </c>
      <c r="B23" s="60" t="s">
        <v>8</v>
      </c>
      <c r="C23" s="60" t="s">
        <v>9</v>
      </c>
      <c r="D23" s="59">
        <v>11</v>
      </c>
      <c r="E23" s="61" t="s">
        <v>28</v>
      </c>
      <c r="F23" s="58">
        <v>10000</v>
      </c>
      <c r="G23" s="49">
        <f t="shared" si="6"/>
        <v>8146.46</v>
      </c>
      <c r="H23" s="49">
        <v>0</v>
      </c>
      <c r="I23" s="62">
        <v>0</v>
      </c>
      <c r="J23" s="62">
        <v>1440.68</v>
      </c>
      <c r="K23" s="62">
        <v>0</v>
      </c>
      <c r="L23" s="62">
        <v>0</v>
      </c>
      <c r="M23" s="62">
        <v>0</v>
      </c>
      <c r="N23" s="62">
        <v>847</v>
      </c>
      <c r="O23" s="62">
        <v>2373</v>
      </c>
      <c r="P23" s="62">
        <v>1949</v>
      </c>
      <c r="Q23" s="62">
        <v>508</v>
      </c>
      <c r="R23" s="62">
        <v>872</v>
      </c>
      <c r="S23" s="113">
        <v>156.78</v>
      </c>
    </row>
    <row r="24" spans="1:19" x14ac:dyDescent="0.25">
      <c r="A24" s="38">
        <v>3</v>
      </c>
      <c r="B24" s="39" t="s">
        <v>8</v>
      </c>
      <c r="C24" s="39" t="s">
        <v>9</v>
      </c>
      <c r="D24" s="38">
        <v>99</v>
      </c>
      <c r="E24" s="40" t="s">
        <v>106</v>
      </c>
      <c r="F24" s="27">
        <v>10000</v>
      </c>
      <c r="G24" s="13">
        <f t="shared" si="6"/>
        <v>0</v>
      </c>
      <c r="H24" s="13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/>
      <c r="O24" s="14"/>
      <c r="P24" s="48"/>
      <c r="Q24" s="14"/>
      <c r="R24" s="14">
        <v>0</v>
      </c>
      <c r="S24" s="114">
        <v>0</v>
      </c>
    </row>
    <row r="25" spans="1:19" s="1" customFormat="1" x14ac:dyDescent="0.25">
      <c r="A25" s="35">
        <v>3</v>
      </c>
      <c r="B25" s="36" t="s">
        <v>8</v>
      </c>
      <c r="C25" s="36" t="s">
        <v>22</v>
      </c>
      <c r="D25" s="159" t="s">
        <v>24</v>
      </c>
      <c r="E25" s="160"/>
      <c r="F25" s="41">
        <f>SUM(F26:F29)</f>
        <v>15760000</v>
      </c>
      <c r="G25" s="16">
        <f>SUM(H25:S25)</f>
        <v>30176257.639999997</v>
      </c>
      <c r="H25" s="16">
        <f>SUM(H26:H29)</f>
        <v>2338848.71</v>
      </c>
      <c r="I25" s="16">
        <f t="shared" ref="I25:S25" si="7">SUM(I26:I29)</f>
        <v>2709429.6999999997</v>
      </c>
      <c r="J25" s="16">
        <f t="shared" si="7"/>
        <v>3589453.47</v>
      </c>
      <c r="K25" s="16">
        <f t="shared" si="7"/>
        <v>2564638.9600000004</v>
      </c>
      <c r="L25" s="16">
        <f t="shared" si="7"/>
        <v>2535792.8400000003</v>
      </c>
      <c r="M25" s="16">
        <f t="shared" si="7"/>
        <v>2226874.5099999984</v>
      </c>
      <c r="N25" s="16">
        <f t="shared" si="7"/>
        <v>1897608</v>
      </c>
      <c r="O25" s="16">
        <f t="shared" si="7"/>
        <v>1958205</v>
      </c>
      <c r="P25" s="78">
        <f t="shared" si="7"/>
        <v>2246780</v>
      </c>
      <c r="Q25" s="16">
        <f t="shared" si="7"/>
        <v>1860717</v>
      </c>
      <c r="R25" s="16">
        <f t="shared" si="7"/>
        <v>2180621</v>
      </c>
      <c r="S25" s="112">
        <f t="shared" si="7"/>
        <v>4067288.4499999997</v>
      </c>
    </row>
    <row r="26" spans="1:19" s="53" customFormat="1" x14ac:dyDescent="0.25">
      <c r="A26" s="54">
        <v>3</v>
      </c>
      <c r="B26" s="55" t="s">
        <v>8</v>
      </c>
      <c r="C26" s="55" t="s">
        <v>22</v>
      </c>
      <c r="D26" s="54">
        <v>1</v>
      </c>
      <c r="E26" s="56" t="s">
        <v>23</v>
      </c>
      <c r="F26" s="57">
        <v>2500000</v>
      </c>
      <c r="G26" s="49">
        <f>SUM(H26:S26)</f>
        <v>2307232.42</v>
      </c>
      <c r="H26" s="49">
        <v>132542.35999999999</v>
      </c>
      <c r="I26" s="48">
        <v>121779.67</v>
      </c>
      <c r="J26" s="48">
        <v>150423.71</v>
      </c>
      <c r="K26" s="48">
        <v>142542.35</v>
      </c>
      <c r="L26" s="48">
        <v>132118.66</v>
      </c>
      <c r="M26" s="48">
        <v>117246.6</v>
      </c>
      <c r="N26" s="48">
        <v>146720</v>
      </c>
      <c r="O26" s="48">
        <v>68983</v>
      </c>
      <c r="P26" s="48">
        <v>76831</v>
      </c>
      <c r="Q26" s="48">
        <v>69635</v>
      </c>
      <c r="R26" s="48">
        <v>132966</v>
      </c>
      <c r="S26" s="115">
        <v>1015444.07</v>
      </c>
    </row>
    <row r="27" spans="1:19" s="53" customFormat="1" x14ac:dyDescent="0.25">
      <c r="A27" s="54">
        <v>3</v>
      </c>
      <c r="B27" s="55" t="s">
        <v>8</v>
      </c>
      <c r="C27" s="55" t="s">
        <v>22</v>
      </c>
      <c r="D27" s="54">
        <v>2</v>
      </c>
      <c r="E27" s="74" t="s">
        <v>105</v>
      </c>
      <c r="F27" s="58">
        <v>12000000</v>
      </c>
      <c r="G27" s="49">
        <f t="shared" si="6"/>
        <v>26627101.34</v>
      </c>
      <c r="H27" s="49">
        <v>2132335.9700000002</v>
      </c>
      <c r="I27" s="48">
        <v>2520934.75</v>
      </c>
      <c r="J27" s="48">
        <v>3362881.47</v>
      </c>
      <c r="K27" s="48">
        <v>2347710.2200000002</v>
      </c>
      <c r="L27" s="48">
        <v>2316940.6800000002</v>
      </c>
      <c r="M27" s="48">
        <v>2024327.9099999983</v>
      </c>
      <c r="N27" s="48">
        <v>1701766</v>
      </c>
      <c r="O27" s="48">
        <v>1835825</v>
      </c>
      <c r="P27" s="48">
        <v>2100957</v>
      </c>
      <c r="Q27" s="48">
        <v>1716165</v>
      </c>
      <c r="R27" s="48">
        <v>1920337</v>
      </c>
      <c r="S27" s="115">
        <v>2646920.34</v>
      </c>
    </row>
    <row r="28" spans="1:19" s="53" customFormat="1" x14ac:dyDescent="0.25">
      <c r="A28" s="54">
        <v>3</v>
      </c>
      <c r="B28" s="55" t="s">
        <v>8</v>
      </c>
      <c r="C28" s="55" t="s">
        <v>22</v>
      </c>
      <c r="D28" s="54">
        <v>3</v>
      </c>
      <c r="E28" s="74" t="s">
        <v>115</v>
      </c>
      <c r="F28" s="58">
        <v>1250000</v>
      </c>
      <c r="G28" s="49">
        <f t="shared" si="6"/>
        <v>1241923.8800000001</v>
      </c>
      <c r="H28" s="49">
        <v>73970.38</v>
      </c>
      <c r="I28" s="48">
        <v>66715.28</v>
      </c>
      <c r="J28" s="48">
        <v>76148.289999999994</v>
      </c>
      <c r="K28" s="48">
        <v>74386.39</v>
      </c>
      <c r="L28" s="48">
        <v>86733.5</v>
      </c>
      <c r="M28" s="48">
        <v>85300</v>
      </c>
      <c r="N28" s="48">
        <v>49122</v>
      </c>
      <c r="O28" s="48">
        <v>53397</v>
      </c>
      <c r="P28" s="48">
        <v>68992</v>
      </c>
      <c r="Q28" s="48">
        <v>74917</v>
      </c>
      <c r="R28" s="48">
        <v>127318</v>
      </c>
      <c r="S28" s="115">
        <v>404924.04</v>
      </c>
    </row>
    <row r="29" spans="1:19" s="53" customFormat="1" x14ac:dyDescent="0.25">
      <c r="A29" s="54">
        <v>3</v>
      </c>
      <c r="B29" s="55" t="s">
        <v>8</v>
      </c>
      <c r="C29" s="55" t="s">
        <v>22</v>
      </c>
      <c r="D29" s="54">
        <v>99</v>
      </c>
      <c r="E29" s="74" t="s">
        <v>116</v>
      </c>
      <c r="F29" s="58">
        <v>10000</v>
      </c>
      <c r="G29" s="49">
        <f t="shared" si="6"/>
        <v>0</v>
      </c>
      <c r="H29" s="49">
        <v>0</v>
      </c>
      <c r="I29" s="48"/>
      <c r="J29" s="48">
        <v>0</v>
      </c>
      <c r="K29" s="48">
        <v>0</v>
      </c>
      <c r="L29" s="48">
        <v>0</v>
      </c>
      <c r="M29" s="48">
        <v>0</v>
      </c>
      <c r="N29" s="48"/>
      <c r="O29" s="48"/>
      <c r="P29" s="48"/>
      <c r="Q29" s="48"/>
      <c r="R29" s="48">
        <v>0</v>
      </c>
      <c r="S29" s="115">
        <v>0</v>
      </c>
    </row>
    <row r="30" spans="1:19" s="53" customFormat="1" x14ac:dyDescent="0.25">
      <c r="A30" s="75">
        <v>3</v>
      </c>
      <c r="B30" s="76" t="s">
        <v>8</v>
      </c>
      <c r="C30" s="76" t="s">
        <v>11</v>
      </c>
      <c r="D30" s="161" t="s">
        <v>12</v>
      </c>
      <c r="E30" s="162"/>
      <c r="F30" s="77">
        <f>SUM(F31:F32)</f>
        <v>110000</v>
      </c>
      <c r="G30" s="78">
        <f>SUM(H30:S30)</f>
        <v>348345.21</v>
      </c>
      <c r="H30" s="78">
        <f t="shared" ref="H30:O30" si="8">SUM(H31:H32)</f>
        <v>96048.99</v>
      </c>
      <c r="I30" s="78">
        <f t="shared" si="8"/>
        <v>33626.949999999997</v>
      </c>
      <c r="J30" s="78">
        <f t="shared" si="8"/>
        <v>84503.13</v>
      </c>
      <c r="K30" s="78">
        <f t="shared" si="8"/>
        <v>8243.23</v>
      </c>
      <c r="L30" s="78">
        <f t="shared" si="8"/>
        <v>13583.06</v>
      </c>
      <c r="M30" s="78">
        <f t="shared" si="8"/>
        <v>22095.77</v>
      </c>
      <c r="N30" s="78">
        <f t="shared" si="8"/>
        <v>13744</v>
      </c>
      <c r="O30" s="78">
        <f t="shared" si="8"/>
        <v>16726</v>
      </c>
      <c r="P30" s="78">
        <f>SUM(P31:P32)</f>
        <v>18720</v>
      </c>
      <c r="Q30" s="78">
        <f t="shared" ref="Q30:S30" si="9">SUM(Q31:Q32)</f>
        <v>11525</v>
      </c>
      <c r="R30" s="78">
        <f t="shared" si="9"/>
        <v>12624</v>
      </c>
      <c r="S30" s="116">
        <f t="shared" si="9"/>
        <v>16905.080000000002</v>
      </c>
    </row>
    <row r="31" spans="1:19" s="53" customFormat="1" x14ac:dyDescent="0.25">
      <c r="A31" s="54">
        <v>3</v>
      </c>
      <c r="B31" s="55" t="s">
        <v>8</v>
      </c>
      <c r="C31" s="55" t="s">
        <v>11</v>
      </c>
      <c r="D31" s="54">
        <v>1</v>
      </c>
      <c r="E31" s="56" t="s">
        <v>29</v>
      </c>
      <c r="F31" s="57">
        <v>100000</v>
      </c>
      <c r="G31" s="49">
        <f t="shared" si="6"/>
        <v>348345.21</v>
      </c>
      <c r="H31" s="49">
        <v>96048.99</v>
      </c>
      <c r="I31" s="48">
        <v>33626.949999999997</v>
      </c>
      <c r="J31" s="48">
        <v>84503.13</v>
      </c>
      <c r="K31" s="48">
        <v>8243.23</v>
      </c>
      <c r="L31" s="48">
        <v>13583.06</v>
      </c>
      <c r="M31" s="48">
        <v>22095.77</v>
      </c>
      <c r="N31" s="48">
        <v>13744</v>
      </c>
      <c r="O31" s="48">
        <v>16726</v>
      </c>
      <c r="P31" s="48">
        <v>18720</v>
      </c>
      <c r="Q31" s="48">
        <v>11525</v>
      </c>
      <c r="R31" s="48">
        <v>12624</v>
      </c>
      <c r="S31" s="115">
        <v>16905.080000000002</v>
      </c>
    </row>
    <row r="32" spans="1:19" s="53" customFormat="1" x14ac:dyDescent="0.25">
      <c r="A32" s="54">
        <v>3</v>
      </c>
      <c r="B32" s="55" t="s">
        <v>8</v>
      </c>
      <c r="C32" s="55" t="s">
        <v>11</v>
      </c>
      <c r="D32" s="54">
        <v>99</v>
      </c>
      <c r="E32" s="56" t="s">
        <v>30</v>
      </c>
      <c r="F32" s="57">
        <v>10000</v>
      </c>
      <c r="G32" s="49">
        <f t="shared" si="6"/>
        <v>0</v>
      </c>
      <c r="H32" s="49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/>
      <c r="O32" s="48"/>
      <c r="P32" s="48"/>
      <c r="Q32" s="48"/>
      <c r="R32" s="48">
        <v>0</v>
      </c>
      <c r="S32" s="115">
        <v>0</v>
      </c>
    </row>
    <row r="33" spans="1:19" s="1" customFormat="1" x14ac:dyDescent="0.25">
      <c r="A33" s="2"/>
      <c r="B33" s="3"/>
      <c r="C33" s="3"/>
      <c r="D33" s="2"/>
      <c r="E33" s="4"/>
      <c r="F33" s="18"/>
      <c r="G33" s="18"/>
      <c r="H33" s="163"/>
      <c r="I33" s="163"/>
      <c r="J33" s="25"/>
      <c r="K33" s="25"/>
      <c r="L33" s="25"/>
      <c r="M33" s="25"/>
      <c r="N33" s="25"/>
      <c r="O33" s="25"/>
      <c r="P33" s="87"/>
      <c r="Q33" s="25"/>
      <c r="R33" s="25"/>
      <c r="S33" s="117"/>
    </row>
    <row r="34" spans="1:19" s="1" customFormat="1" x14ac:dyDescent="0.25">
      <c r="A34" s="2"/>
      <c r="B34" s="3"/>
      <c r="C34" s="3"/>
      <c r="D34" s="2"/>
      <c r="E34" s="4"/>
      <c r="F34" s="18"/>
      <c r="G34" s="18"/>
      <c r="H34" s="9"/>
      <c r="I34" s="15"/>
      <c r="J34" s="15"/>
      <c r="K34" s="15"/>
      <c r="L34" s="15"/>
      <c r="M34" s="15"/>
      <c r="N34" s="15"/>
      <c r="O34" s="15"/>
      <c r="P34" s="88"/>
      <c r="Q34" s="15"/>
      <c r="R34" s="15"/>
      <c r="S34" s="118"/>
    </row>
    <row r="35" spans="1:19" s="1" customFormat="1" x14ac:dyDescent="0.25">
      <c r="A35" s="2"/>
      <c r="B35" s="3"/>
      <c r="C35" s="3"/>
      <c r="D35" s="2"/>
      <c r="E35" s="4"/>
      <c r="F35" s="18"/>
      <c r="G35" s="18"/>
      <c r="H35" s="9"/>
      <c r="I35" s="15"/>
      <c r="J35" s="15"/>
      <c r="K35" s="15"/>
      <c r="L35" s="15"/>
      <c r="M35" s="15"/>
      <c r="N35" s="15"/>
      <c r="O35" s="15"/>
      <c r="P35" s="88"/>
      <c r="Q35" s="15"/>
      <c r="R35" s="15"/>
      <c r="S35" s="118"/>
    </row>
    <row r="36" spans="1:19" s="1" customFormat="1" x14ac:dyDescent="0.25">
      <c r="A36" s="2"/>
      <c r="B36" s="3"/>
      <c r="C36" s="3"/>
      <c r="D36" s="2"/>
      <c r="E36" s="4"/>
      <c r="F36" s="18"/>
      <c r="G36" s="18"/>
      <c r="H36" s="9"/>
      <c r="I36" s="15"/>
      <c r="J36" s="15"/>
      <c r="K36" s="15"/>
      <c r="L36" s="15"/>
      <c r="M36" s="15"/>
      <c r="N36" s="15"/>
      <c r="O36" s="15"/>
      <c r="P36" s="88"/>
      <c r="Q36" s="15"/>
      <c r="R36" s="15"/>
      <c r="S36" s="118"/>
    </row>
    <row r="37" spans="1:19" s="1" customFormat="1" x14ac:dyDescent="0.25">
      <c r="A37" s="2"/>
      <c r="B37" s="3"/>
      <c r="C37" s="3"/>
      <c r="D37" s="2"/>
      <c r="E37" s="4"/>
      <c r="F37" s="18"/>
      <c r="G37" s="18"/>
      <c r="H37" s="9"/>
      <c r="I37" s="15"/>
      <c r="J37" s="15"/>
      <c r="K37" s="15"/>
      <c r="L37" s="15"/>
      <c r="M37" s="15"/>
      <c r="N37" s="15"/>
      <c r="O37" s="15"/>
      <c r="P37" s="88"/>
      <c r="Q37" s="15"/>
      <c r="R37" s="15"/>
      <c r="S37" s="118"/>
    </row>
    <row r="38" spans="1:19" s="1" customFormat="1" ht="15" customHeight="1" x14ac:dyDescent="0.25">
      <c r="A38" s="166" t="s">
        <v>0</v>
      </c>
      <c r="B38" s="167"/>
      <c r="C38" s="167"/>
      <c r="D38" s="168"/>
      <c r="E38" s="169" t="s">
        <v>103</v>
      </c>
      <c r="F38" s="150" t="s">
        <v>132</v>
      </c>
      <c r="G38" s="141" t="s">
        <v>129</v>
      </c>
      <c r="H38" s="143" t="s">
        <v>117</v>
      </c>
      <c r="I38" s="139" t="s">
        <v>118</v>
      </c>
      <c r="J38" s="139" t="s">
        <v>119</v>
      </c>
      <c r="K38" s="139" t="s">
        <v>120</v>
      </c>
      <c r="L38" s="139" t="s">
        <v>121</v>
      </c>
      <c r="M38" s="150" t="s">
        <v>122</v>
      </c>
      <c r="N38" s="139" t="s">
        <v>123</v>
      </c>
      <c r="O38" s="139" t="s">
        <v>124</v>
      </c>
      <c r="P38" s="174" t="s">
        <v>125</v>
      </c>
      <c r="Q38" s="139" t="s">
        <v>126</v>
      </c>
      <c r="R38" s="139" t="s">
        <v>127</v>
      </c>
      <c r="S38" s="145" t="s">
        <v>128</v>
      </c>
    </row>
    <row r="39" spans="1:19" s="1" customFormat="1" ht="14.25" x14ac:dyDescent="0.2">
      <c r="A39" s="44" t="s">
        <v>1</v>
      </c>
      <c r="B39" s="44" t="s">
        <v>2</v>
      </c>
      <c r="C39" s="44" t="s">
        <v>3</v>
      </c>
      <c r="D39" s="24" t="s">
        <v>4</v>
      </c>
      <c r="E39" s="170"/>
      <c r="F39" s="142"/>
      <c r="G39" s="142"/>
      <c r="H39" s="144"/>
      <c r="I39" s="140"/>
      <c r="J39" s="140"/>
      <c r="K39" s="140"/>
      <c r="L39" s="140"/>
      <c r="M39" s="142"/>
      <c r="N39" s="140"/>
      <c r="O39" s="140"/>
      <c r="P39" s="175"/>
      <c r="Q39" s="140"/>
      <c r="R39" s="140"/>
      <c r="S39" s="146"/>
    </row>
    <row r="40" spans="1:19" s="1" customFormat="1" x14ac:dyDescent="0.25">
      <c r="A40" s="35">
        <v>3</v>
      </c>
      <c r="B40" s="36" t="s">
        <v>8</v>
      </c>
      <c r="C40" s="36" t="s">
        <v>8</v>
      </c>
      <c r="D40" s="159" t="s">
        <v>13</v>
      </c>
      <c r="E40" s="160"/>
      <c r="F40" s="41">
        <f>SUM(F41:F44)</f>
        <v>130000</v>
      </c>
      <c r="G40" s="16">
        <f>SUM(H40:S40)</f>
        <v>119</v>
      </c>
      <c r="H40" s="16">
        <f t="shared" ref="H40:S40" si="10">SUM(H41:H44)</f>
        <v>0</v>
      </c>
      <c r="I40" s="16">
        <f t="shared" si="10"/>
        <v>0</v>
      </c>
      <c r="J40" s="16">
        <f t="shared" si="10"/>
        <v>0</v>
      </c>
      <c r="K40" s="16">
        <f t="shared" si="10"/>
        <v>0</v>
      </c>
      <c r="L40" s="16">
        <f t="shared" si="10"/>
        <v>0</v>
      </c>
      <c r="M40" s="16">
        <f t="shared" si="10"/>
        <v>0</v>
      </c>
      <c r="N40" s="16">
        <f t="shared" si="10"/>
        <v>0</v>
      </c>
      <c r="O40" s="16">
        <f t="shared" si="10"/>
        <v>0</v>
      </c>
      <c r="P40" s="78">
        <f t="shared" si="10"/>
        <v>119</v>
      </c>
      <c r="Q40" s="16">
        <f t="shared" si="10"/>
        <v>0</v>
      </c>
      <c r="R40" s="16">
        <f t="shared" si="10"/>
        <v>0</v>
      </c>
      <c r="S40" s="112">
        <f t="shared" si="10"/>
        <v>0</v>
      </c>
    </row>
    <row r="41" spans="1:19" s="1" customFormat="1" x14ac:dyDescent="0.25">
      <c r="A41" s="38">
        <v>3</v>
      </c>
      <c r="B41" s="39" t="s">
        <v>8</v>
      </c>
      <c r="C41" s="39" t="s">
        <v>8</v>
      </c>
      <c r="D41" s="38">
        <v>1</v>
      </c>
      <c r="E41" s="42" t="s">
        <v>32</v>
      </c>
      <c r="F41" s="43">
        <v>100000</v>
      </c>
      <c r="G41" s="13">
        <f t="shared" ref="G41:G49" si="11">SUM(H41:S41)</f>
        <v>0</v>
      </c>
      <c r="H41" s="13">
        <v>0</v>
      </c>
      <c r="I41" s="13">
        <v>0</v>
      </c>
      <c r="J41" s="13">
        <v>0</v>
      </c>
      <c r="K41" s="13">
        <v>0</v>
      </c>
      <c r="L41" s="14">
        <v>0</v>
      </c>
      <c r="M41" s="13">
        <v>0</v>
      </c>
      <c r="N41" s="13"/>
      <c r="O41" s="13"/>
      <c r="P41" s="49"/>
      <c r="Q41" s="13"/>
      <c r="R41" s="13"/>
      <c r="S41" s="119"/>
    </row>
    <row r="42" spans="1:19" s="1" customFormat="1" x14ac:dyDescent="0.25">
      <c r="A42" s="38">
        <v>3</v>
      </c>
      <c r="B42" s="39" t="s">
        <v>8</v>
      </c>
      <c r="C42" s="39" t="s">
        <v>8</v>
      </c>
      <c r="D42" s="38">
        <v>2</v>
      </c>
      <c r="E42" s="42" t="s">
        <v>33</v>
      </c>
      <c r="F42" s="43">
        <v>10000</v>
      </c>
      <c r="G42" s="13">
        <f t="shared" si="11"/>
        <v>0</v>
      </c>
      <c r="H42" s="13">
        <v>0</v>
      </c>
      <c r="I42" s="13">
        <v>0</v>
      </c>
      <c r="J42" s="13">
        <v>0</v>
      </c>
      <c r="K42" s="13">
        <v>0</v>
      </c>
      <c r="L42" s="14">
        <v>0</v>
      </c>
      <c r="M42" s="13">
        <v>0</v>
      </c>
      <c r="N42" s="13"/>
      <c r="O42" s="13"/>
      <c r="P42" s="49"/>
      <c r="Q42" s="13"/>
      <c r="R42" s="13"/>
      <c r="S42" s="119"/>
    </row>
    <row r="43" spans="1:19" s="1" customFormat="1" x14ac:dyDescent="0.25">
      <c r="A43" s="38">
        <v>3</v>
      </c>
      <c r="B43" s="39" t="s">
        <v>8</v>
      </c>
      <c r="C43" s="39" t="s">
        <v>8</v>
      </c>
      <c r="D43" s="38">
        <v>3</v>
      </c>
      <c r="E43" s="42" t="s">
        <v>107</v>
      </c>
      <c r="F43" s="43">
        <v>10000</v>
      </c>
      <c r="G43" s="13">
        <f t="shared" si="11"/>
        <v>0</v>
      </c>
      <c r="H43" s="13">
        <v>0</v>
      </c>
      <c r="I43" s="13">
        <v>0</v>
      </c>
      <c r="J43" s="13">
        <v>0</v>
      </c>
      <c r="K43" s="13">
        <v>0</v>
      </c>
      <c r="L43" s="14">
        <v>0</v>
      </c>
      <c r="M43" s="13">
        <v>0</v>
      </c>
      <c r="N43" s="13"/>
      <c r="O43" s="13"/>
      <c r="P43" s="49"/>
      <c r="Q43" s="13"/>
      <c r="R43" s="13"/>
      <c r="S43" s="119"/>
    </row>
    <row r="44" spans="1:19" s="53" customFormat="1" x14ac:dyDescent="0.25">
      <c r="A44" s="54">
        <v>3</v>
      </c>
      <c r="B44" s="55" t="s">
        <v>8</v>
      </c>
      <c r="C44" s="55" t="s">
        <v>8</v>
      </c>
      <c r="D44" s="54">
        <v>99</v>
      </c>
      <c r="E44" s="56" t="s">
        <v>31</v>
      </c>
      <c r="F44" s="57">
        <v>10000</v>
      </c>
      <c r="G44" s="49">
        <f t="shared" si="11"/>
        <v>119</v>
      </c>
      <c r="H44" s="49">
        <v>0</v>
      </c>
      <c r="I44" s="49">
        <v>0</v>
      </c>
      <c r="J44" s="49">
        <v>0</v>
      </c>
      <c r="K44" s="49">
        <v>0</v>
      </c>
      <c r="L44" s="48">
        <v>0</v>
      </c>
      <c r="M44" s="49">
        <v>0</v>
      </c>
      <c r="N44" s="49"/>
      <c r="O44" s="49"/>
      <c r="P44" s="49">
        <v>119</v>
      </c>
      <c r="Q44" s="49"/>
      <c r="R44" s="49"/>
      <c r="S44" s="113"/>
    </row>
    <row r="45" spans="1:19" s="1" customFormat="1" x14ac:dyDescent="0.25">
      <c r="A45" s="35">
        <v>3</v>
      </c>
      <c r="B45" s="36" t="s">
        <v>8</v>
      </c>
      <c r="C45" s="36" t="s">
        <v>14</v>
      </c>
      <c r="D45" s="159" t="s">
        <v>15</v>
      </c>
      <c r="E45" s="160"/>
      <c r="F45" s="41">
        <f>SUM(F46:F49)</f>
        <v>4270000</v>
      </c>
      <c r="G45" s="16">
        <f>SUM(H45:S45)</f>
        <v>3444471.0300000003</v>
      </c>
      <c r="H45" s="16">
        <f t="shared" ref="H45:S45" si="12">SUM(H46:H49)</f>
        <v>410635.59</v>
      </c>
      <c r="I45" s="16">
        <f t="shared" si="12"/>
        <v>396576.34</v>
      </c>
      <c r="J45" s="16">
        <f t="shared" si="12"/>
        <v>222881</v>
      </c>
      <c r="K45" s="16">
        <f t="shared" si="12"/>
        <v>183331</v>
      </c>
      <c r="L45" s="16">
        <f t="shared" si="12"/>
        <v>334381</v>
      </c>
      <c r="M45" s="16">
        <f t="shared" si="12"/>
        <v>249149.17</v>
      </c>
      <c r="N45" s="16">
        <f t="shared" si="12"/>
        <v>201737</v>
      </c>
      <c r="O45" s="16">
        <f t="shared" si="12"/>
        <v>254153</v>
      </c>
      <c r="P45" s="78">
        <f t="shared" si="12"/>
        <v>152441</v>
      </c>
      <c r="Q45" s="16">
        <f t="shared" si="12"/>
        <v>261966</v>
      </c>
      <c r="R45" s="16">
        <f t="shared" si="12"/>
        <v>320864</v>
      </c>
      <c r="S45" s="112">
        <f t="shared" si="12"/>
        <v>456355.93</v>
      </c>
    </row>
    <row r="46" spans="1:19" s="1" customFormat="1" x14ac:dyDescent="0.25">
      <c r="A46" s="38">
        <v>3</v>
      </c>
      <c r="B46" s="39" t="s">
        <v>8</v>
      </c>
      <c r="C46" s="39" t="s">
        <v>14</v>
      </c>
      <c r="D46" s="38">
        <v>1</v>
      </c>
      <c r="E46" s="42" t="s">
        <v>68</v>
      </c>
      <c r="F46" s="43">
        <v>10000</v>
      </c>
      <c r="G46" s="13">
        <f t="shared" si="11"/>
        <v>0</v>
      </c>
      <c r="H46" s="13">
        <v>0</v>
      </c>
      <c r="I46" s="13">
        <v>0</v>
      </c>
      <c r="J46" s="13">
        <v>0</v>
      </c>
      <c r="K46" s="14">
        <v>0</v>
      </c>
      <c r="L46" s="14">
        <v>0</v>
      </c>
      <c r="M46" s="13"/>
      <c r="N46" s="13"/>
      <c r="O46" s="13"/>
      <c r="P46" s="49"/>
      <c r="Q46" s="13"/>
      <c r="R46" s="13"/>
      <c r="S46" s="119"/>
    </row>
    <row r="47" spans="1:19" s="53" customFormat="1" x14ac:dyDescent="0.25">
      <c r="A47" s="54">
        <v>3</v>
      </c>
      <c r="B47" s="55" t="s">
        <v>8</v>
      </c>
      <c r="C47" s="55" t="s">
        <v>14</v>
      </c>
      <c r="D47" s="54">
        <v>2</v>
      </c>
      <c r="E47" s="56" t="s">
        <v>34</v>
      </c>
      <c r="F47" s="57">
        <v>3500000</v>
      </c>
      <c r="G47" s="49">
        <f t="shared" si="11"/>
        <v>3317471.0300000003</v>
      </c>
      <c r="H47" s="49">
        <v>373635.59</v>
      </c>
      <c r="I47" s="49">
        <v>367576.34</v>
      </c>
      <c r="J47" s="49">
        <v>195881</v>
      </c>
      <c r="K47" s="49">
        <v>164331</v>
      </c>
      <c r="L47" s="49">
        <v>319381</v>
      </c>
      <c r="M47" s="49">
        <v>249149.17</v>
      </c>
      <c r="N47" s="49">
        <v>201737</v>
      </c>
      <c r="O47" s="49">
        <v>254153</v>
      </c>
      <c r="P47" s="49">
        <v>152441</v>
      </c>
      <c r="Q47" s="49">
        <v>261966</v>
      </c>
      <c r="R47" s="49">
        <v>320864</v>
      </c>
      <c r="S47" s="113">
        <v>456355.93</v>
      </c>
    </row>
    <row r="48" spans="1:19" s="53" customFormat="1" x14ac:dyDescent="0.25">
      <c r="A48" s="54">
        <v>3</v>
      </c>
      <c r="B48" s="55" t="s">
        <v>8</v>
      </c>
      <c r="C48" s="55" t="s">
        <v>14</v>
      </c>
      <c r="D48" s="54">
        <v>3</v>
      </c>
      <c r="E48" s="56" t="s">
        <v>108</v>
      </c>
      <c r="F48" s="57">
        <v>750000</v>
      </c>
      <c r="G48" s="49">
        <f t="shared" si="11"/>
        <v>127000</v>
      </c>
      <c r="H48" s="49">
        <v>37000</v>
      </c>
      <c r="I48" s="49">
        <v>29000</v>
      </c>
      <c r="J48" s="49">
        <v>27000</v>
      </c>
      <c r="K48" s="49">
        <v>19000</v>
      </c>
      <c r="L48" s="49">
        <v>15000</v>
      </c>
      <c r="M48" s="49"/>
      <c r="N48" s="49"/>
      <c r="O48" s="49"/>
      <c r="P48" s="49"/>
      <c r="Q48" s="49"/>
      <c r="R48" s="49"/>
      <c r="S48" s="113"/>
    </row>
    <row r="49" spans="1:19" s="53" customFormat="1" x14ac:dyDescent="0.25">
      <c r="A49" s="54">
        <v>3</v>
      </c>
      <c r="B49" s="55" t="s">
        <v>8</v>
      </c>
      <c r="C49" s="55" t="s">
        <v>14</v>
      </c>
      <c r="D49" s="54">
        <v>99</v>
      </c>
      <c r="E49" s="56" t="s">
        <v>35</v>
      </c>
      <c r="F49" s="57">
        <v>10000</v>
      </c>
      <c r="G49" s="49">
        <f t="shared" si="11"/>
        <v>0</v>
      </c>
      <c r="H49" s="49">
        <v>0</v>
      </c>
      <c r="I49" s="49">
        <v>0</v>
      </c>
      <c r="J49" s="49">
        <v>0</v>
      </c>
      <c r="K49" s="49">
        <v>0</v>
      </c>
      <c r="L49" s="48">
        <v>0</v>
      </c>
      <c r="M49" s="49">
        <v>0</v>
      </c>
      <c r="N49" s="49"/>
      <c r="O49" s="49"/>
      <c r="P49" s="49"/>
      <c r="Q49" s="49"/>
      <c r="R49" s="49"/>
      <c r="S49" s="113"/>
    </row>
    <row r="50" spans="1:19" s="53" customFormat="1" x14ac:dyDescent="0.25">
      <c r="A50" s="75">
        <v>3</v>
      </c>
      <c r="B50" s="76" t="s">
        <v>8</v>
      </c>
      <c r="C50" s="76" t="s">
        <v>16</v>
      </c>
      <c r="D50" s="161" t="s">
        <v>17</v>
      </c>
      <c r="E50" s="162"/>
      <c r="F50" s="77">
        <f>SUM(F51:F53)</f>
        <v>9020000</v>
      </c>
      <c r="G50" s="78">
        <f>SUM(H50:S50)</f>
        <v>19256815.799999997</v>
      </c>
      <c r="H50" s="78">
        <f t="shared" ref="H50:S50" si="13">SUM(H51:H53)</f>
        <v>2468879.67</v>
      </c>
      <c r="I50" s="78">
        <f t="shared" si="13"/>
        <v>1618708.47</v>
      </c>
      <c r="J50" s="78">
        <f t="shared" si="13"/>
        <v>1267675.76</v>
      </c>
      <c r="K50" s="78">
        <f t="shared" si="13"/>
        <v>1382612.71</v>
      </c>
      <c r="L50" s="78">
        <f t="shared" si="13"/>
        <v>1395461.02</v>
      </c>
      <c r="M50" s="78">
        <f t="shared" si="13"/>
        <v>1394516.49</v>
      </c>
      <c r="N50" s="78">
        <f t="shared" si="13"/>
        <v>2350074</v>
      </c>
      <c r="O50" s="78">
        <f t="shared" si="13"/>
        <v>1456991</v>
      </c>
      <c r="P50" s="78">
        <f t="shared" si="13"/>
        <v>1477403</v>
      </c>
      <c r="Q50" s="78">
        <f t="shared" si="13"/>
        <v>1319215</v>
      </c>
      <c r="R50" s="78">
        <f t="shared" si="13"/>
        <v>1053138</v>
      </c>
      <c r="S50" s="116">
        <f t="shared" si="13"/>
        <v>2072140.68</v>
      </c>
    </row>
    <row r="51" spans="1:19" s="53" customFormat="1" x14ac:dyDescent="0.25">
      <c r="A51" s="54">
        <v>3</v>
      </c>
      <c r="B51" s="55" t="s">
        <v>8</v>
      </c>
      <c r="C51" s="55" t="s">
        <v>16</v>
      </c>
      <c r="D51" s="54">
        <v>1</v>
      </c>
      <c r="E51" s="56" t="s">
        <v>36</v>
      </c>
      <c r="F51" s="57">
        <v>10000</v>
      </c>
      <c r="G51" s="49">
        <f t="shared" ref="G51:G53" si="14">SUM(H51:S51)</f>
        <v>0</v>
      </c>
      <c r="H51" s="49">
        <v>0</v>
      </c>
      <c r="I51" s="49">
        <v>0</v>
      </c>
      <c r="J51" s="49">
        <v>0</v>
      </c>
      <c r="K51" s="49">
        <v>0</v>
      </c>
      <c r="L51" s="48">
        <v>0</v>
      </c>
      <c r="M51" s="49">
        <v>0</v>
      </c>
      <c r="N51" s="49"/>
      <c r="O51" s="49"/>
      <c r="P51" s="49"/>
      <c r="Q51" s="49"/>
      <c r="R51" s="49"/>
      <c r="S51" s="113"/>
    </row>
    <row r="52" spans="1:19" s="53" customFormat="1" x14ac:dyDescent="0.25">
      <c r="A52" s="54">
        <v>3</v>
      </c>
      <c r="B52" s="55" t="s">
        <v>8</v>
      </c>
      <c r="C52" s="55" t="s">
        <v>16</v>
      </c>
      <c r="D52" s="54">
        <v>2</v>
      </c>
      <c r="E52" s="56" t="s">
        <v>37</v>
      </c>
      <c r="F52" s="57">
        <v>9000000</v>
      </c>
      <c r="G52" s="49">
        <f t="shared" si="14"/>
        <v>19256815.799999997</v>
      </c>
      <c r="H52" s="49">
        <v>2468879.67</v>
      </c>
      <c r="I52" s="49">
        <v>1618708.47</v>
      </c>
      <c r="J52" s="49">
        <v>1267675.76</v>
      </c>
      <c r="K52" s="49">
        <v>1382612.71</v>
      </c>
      <c r="L52" s="49">
        <v>1395461.02</v>
      </c>
      <c r="M52" s="49">
        <v>1394516.49</v>
      </c>
      <c r="N52" s="49">
        <v>2350074</v>
      </c>
      <c r="O52" s="49">
        <v>1456991</v>
      </c>
      <c r="P52" s="49">
        <v>1477403</v>
      </c>
      <c r="Q52" s="49">
        <v>1319215</v>
      </c>
      <c r="R52" s="49">
        <v>1053138</v>
      </c>
      <c r="S52" s="113">
        <v>2072140.68</v>
      </c>
    </row>
    <row r="53" spans="1:19" s="53" customFormat="1" x14ac:dyDescent="0.25">
      <c r="A53" s="54">
        <v>3</v>
      </c>
      <c r="B53" s="55" t="s">
        <v>8</v>
      </c>
      <c r="C53" s="55" t="s">
        <v>16</v>
      </c>
      <c r="D53" s="54">
        <v>99</v>
      </c>
      <c r="E53" s="56" t="s">
        <v>38</v>
      </c>
      <c r="F53" s="57">
        <v>10000</v>
      </c>
      <c r="G53" s="49">
        <f t="shared" si="14"/>
        <v>0</v>
      </c>
      <c r="H53" s="49">
        <v>0</v>
      </c>
      <c r="I53" s="49">
        <v>0</v>
      </c>
      <c r="J53" s="49">
        <v>0</v>
      </c>
      <c r="K53" s="49">
        <v>0</v>
      </c>
      <c r="L53" s="48">
        <v>0</v>
      </c>
      <c r="M53" s="49">
        <v>0</v>
      </c>
      <c r="N53" s="49"/>
      <c r="O53" s="49"/>
      <c r="P53" s="49"/>
      <c r="Q53" s="49"/>
      <c r="R53" s="49"/>
      <c r="S53" s="113">
        <v>0</v>
      </c>
    </row>
    <row r="54" spans="1:19" s="53" customFormat="1" x14ac:dyDescent="0.25">
      <c r="A54" s="75">
        <v>3</v>
      </c>
      <c r="B54" s="76" t="s">
        <v>8</v>
      </c>
      <c r="C54" s="76" t="s">
        <v>39</v>
      </c>
      <c r="D54" s="161" t="s">
        <v>40</v>
      </c>
      <c r="E54" s="162"/>
      <c r="F54" s="77">
        <f>SUM(F55)</f>
        <v>500000</v>
      </c>
      <c r="G54" s="78">
        <f>SUM(H54:S54)</f>
        <v>241990.71</v>
      </c>
      <c r="H54" s="78">
        <f t="shared" ref="H54:S54" si="15">SUM(H55)</f>
        <v>23012.71</v>
      </c>
      <c r="I54" s="78">
        <f t="shared" si="15"/>
        <v>13436.44</v>
      </c>
      <c r="J54" s="78">
        <f t="shared" si="15"/>
        <v>50974.59</v>
      </c>
      <c r="K54" s="78">
        <f t="shared" si="15"/>
        <v>24025.43</v>
      </c>
      <c r="L54" s="78">
        <f t="shared" si="15"/>
        <v>5381.35</v>
      </c>
      <c r="M54" s="78">
        <f t="shared" si="15"/>
        <v>2300.85</v>
      </c>
      <c r="N54" s="78">
        <f t="shared" si="15"/>
        <v>7728</v>
      </c>
      <c r="O54" s="78">
        <f t="shared" si="15"/>
        <v>61873</v>
      </c>
      <c r="P54" s="78">
        <f t="shared" si="15"/>
        <v>19110</v>
      </c>
      <c r="Q54" s="78">
        <f t="shared" si="15"/>
        <v>11352</v>
      </c>
      <c r="R54" s="78">
        <f t="shared" si="15"/>
        <v>20076</v>
      </c>
      <c r="S54" s="116">
        <f t="shared" si="15"/>
        <v>2720.34</v>
      </c>
    </row>
    <row r="55" spans="1:19" s="53" customFormat="1" x14ac:dyDescent="0.25">
      <c r="A55" s="54">
        <v>2</v>
      </c>
      <c r="B55" s="55" t="s">
        <v>8</v>
      </c>
      <c r="C55" s="55" t="s">
        <v>39</v>
      </c>
      <c r="D55" s="54">
        <v>1</v>
      </c>
      <c r="E55" s="56" t="s">
        <v>40</v>
      </c>
      <c r="F55" s="57">
        <v>500000</v>
      </c>
      <c r="G55" s="49">
        <f t="shared" ref="G55" si="16">SUM(H55:S55)</f>
        <v>241990.71</v>
      </c>
      <c r="H55" s="49">
        <v>23012.71</v>
      </c>
      <c r="I55" s="49">
        <v>13436.44</v>
      </c>
      <c r="J55" s="49">
        <v>50974.59</v>
      </c>
      <c r="K55" s="49">
        <v>24025.43</v>
      </c>
      <c r="L55" s="49">
        <v>5381.35</v>
      </c>
      <c r="M55" s="49">
        <v>2300.85</v>
      </c>
      <c r="N55" s="49">
        <v>7728</v>
      </c>
      <c r="O55" s="49">
        <v>61873</v>
      </c>
      <c r="P55" s="49">
        <v>19110</v>
      </c>
      <c r="Q55" s="49">
        <v>11352</v>
      </c>
      <c r="R55" s="49">
        <v>20076</v>
      </c>
      <c r="S55" s="113">
        <v>2720.34</v>
      </c>
    </row>
    <row r="56" spans="1:19" s="53" customFormat="1" x14ac:dyDescent="0.25">
      <c r="A56" s="75">
        <v>3</v>
      </c>
      <c r="B56" s="76" t="s">
        <v>8</v>
      </c>
      <c r="C56" s="76" t="s">
        <v>41</v>
      </c>
      <c r="D56" s="161" t="s">
        <v>42</v>
      </c>
      <c r="E56" s="162"/>
      <c r="F56" s="77">
        <f>SUM(F57)</f>
        <v>10000</v>
      </c>
      <c r="G56" s="78">
        <f>SUM(H56:S56)</f>
        <v>0</v>
      </c>
      <c r="H56" s="70">
        <f t="shared" ref="H56:S56" si="17">SUM(H57)</f>
        <v>0</v>
      </c>
      <c r="I56" s="78">
        <f t="shared" si="17"/>
        <v>0</v>
      </c>
      <c r="J56" s="78">
        <f t="shared" si="17"/>
        <v>0</v>
      </c>
      <c r="K56" s="78">
        <f t="shared" si="17"/>
        <v>0</v>
      </c>
      <c r="L56" s="78">
        <f t="shared" si="17"/>
        <v>0</v>
      </c>
      <c r="M56" s="78">
        <v>0</v>
      </c>
      <c r="N56" s="78">
        <f t="shared" si="17"/>
        <v>0</v>
      </c>
      <c r="O56" s="78">
        <f t="shared" si="17"/>
        <v>0</v>
      </c>
      <c r="P56" s="78">
        <f t="shared" si="17"/>
        <v>0</v>
      </c>
      <c r="Q56" s="78">
        <f t="shared" si="17"/>
        <v>0</v>
      </c>
      <c r="R56" s="78">
        <f t="shared" si="17"/>
        <v>0</v>
      </c>
      <c r="S56" s="116">
        <f t="shared" si="17"/>
        <v>0</v>
      </c>
    </row>
    <row r="57" spans="1:19" s="53" customFormat="1" x14ac:dyDescent="0.25">
      <c r="A57" s="54">
        <v>3</v>
      </c>
      <c r="B57" s="55" t="s">
        <v>8</v>
      </c>
      <c r="C57" s="55" t="s">
        <v>41</v>
      </c>
      <c r="D57" s="54">
        <v>1</v>
      </c>
      <c r="E57" s="56" t="s">
        <v>42</v>
      </c>
      <c r="F57" s="57">
        <v>10000</v>
      </c>
      <c r="G57" s="49">
        <f t="shared" ref="G57" si="18">SUM(H57:S57)</f>
        <v>0</v>
      </c>
      <c r="H57" s="49">
        <v>0</v>
      </c>
      <c r="I57" s="49">
        <v>0</v>
      </c>
      <c r="J57" s="49">
        <v>0</v>
      </c>
      <c r="K57" s="49">
        <v>0</v>
      </c>
      <c r="L57" s="48">
        <v>0</v>
      </c>
      <c r="M57" s="49">
        <v>0</v>
      </c>
      <c r="N57" s="49"/>
      <c r="O57" s="49"/>
      <c r="P57" s="49"/>
      <c r="Q57" s="49"/>
      <c r="R57" s="49"/>
      <c r="S57" s="120"/>
    </row>
    <row r="58" spans="1:19" s="53" customFormat="1" x14ac:dyDescent="0.25">
      <c r="A58" s="79">
        <v>3</v>
      </c>
      <c r="B58" s="80" t="s">
        <v>14</v>
      </c>
      <c r="C58" s="171" t="s">
        <v>77</v>
      </c>
      <c r="D58" s="172"/>
      <c r="E58" s="173"/>
      <c r="F58" s="81">
        <f>SUM(F59+F62+F65)</f>
        <v>2530000</v>
      </c>
      <c r="G58" s="82">
        <f t="shared" ref="G58" si="19">SUM(H58:S58)</f>
        <v>1814577.73</v>
      </c>
      <c r="H58" s="82">
        <f t="shared" ref="H58:S58" si="20">SUM(H59+H62+H65)</f>
        <v>140751.66</v>
      </c>
      <c r="I58" s="82">
        <f t="shared" si="20"/>
        <v>134811.51</v>
      </c>
      <c r="J58" s="82">
        <f t="shared" si="20"/>
        <v>248956.75</v>
      </c>
      <c r="K58" s="82">
        <f t="shared" si="20"/>
        <v>160138.13</v>
      </c>
      <c r="L58" s="82">
        <f t="shared" si="20"/>
        <v>156019.93</v>
      </c>
      <c r="M58" s="82">
        <f t="shared" si="20"/>
        <v>169271.75</v>
      </c>
      <c r="N58" s="82">
        <f t="shared" si="20"/>
        <v>119555</v>
      </c>
      <c r="O58" s="82">
        <f t="shared" si="20"/>
        <v>128301</v>
      </c>
      <c r="P58" s="82">
        <f>SUM(P59+P62+P66)</f>
        <v>137719</v>
      </c>
      <c r="Q58" s="82">
        <f t="shared" si="20"/>
        <v>114637</v>
      </c>
      <c r="R58" s="82">
        <f t="shared" si="20"/>
        <v>131969</v>
      </c>
      <c r="S58" s="121">
        <f t="shared" si="20"/>
        <v>172447</v>
      </c>
    </row>
    <row r="59" spans="1:19" s="53" customFormat="1" x14ac:dyDescent="0.25">
      <c r="A59" s="75">
        <v>3</v>
      </c>
      <c r="B59" s="76" t="s">
        <v>14</v>
      </c>
      <c r="C59" s="76" t="s">
        <v>43</v>
      </c>
      <c r="D59" s="161" t="s">
        <v>44</v>
      </c>
      <c r="E59" s="162"/>
      <c r="F59" s="77">
        <f>SUM(F60:F61)</f>
        <v>20000</v>
      </c>
      <c r="G59" s="78">
        <f>SUM(H59:S59)</f>
        <v>1068</v>
      </c>
      <c r="H59" s="70">
        <f t="shared" ref="H59:S59" si="21">SUM(H60:H61)</f>
        <v>0</v>
      </c>
      <c r="I59" s="78">
        <f t="shared" si="21"/>
        <v>0</v>
      </c>
      <c r="J59" s="78">
        <f t="shared" si="21"/>
        <v>0</v>
      </c>
      <c r="K59" s="78">
        <f t="shared" si="21"/>
        <v>0</v>
      </c>
      <c r="L59" s="78">
        <f t="shared" si="21"/>
        <v>0</v>
      </c>
      <c r="M59" s="78">
        <v>0</v>
      </c>
      <c r="N59" s="78">
        <f t="shared" si="21"/>
        <v>0</v>
      </c>
      <c r="O59" s="78">
        <f t="shared" si="21"/>
        <v>0</v>
      </c>
      <c r="P59" s="78"/>
      <c r="Q59" s="78">
        <f t="shared" si="21"/>
        <v>1068</v>
      </c>
      <c r="R59" s="78">
        <f t="shared" si="21"/>
        <v>0</v>
      </c>
      <c r="S59" s="116">
        <f t="shared" si="21"/>
        <v>0</v>
      </c>
    </row>
    <row r="60" spans="1:19" s="53" customFormat="1" x14ac:dyDescent="0.25">
      <c r="A60" s="54">
        <v>3</v>
      </c>
      <c r="B60" s="55" t="s">
        <v>14</v>
      </c>
      <c r="C60" s="55" t="s">
        <v>43</v>
      </c>
      <c r="D60" s="54">
        <v>1</v>
      </c>
      <c r="E60" s="56" t="s">
        <v>45</v>
      </c>
      <c r="F60" s="57">
        <v>10000</v>
      </c>
      <c r="G60" s="49">
        <f t="shared" ref="G60:G61" si="22">SUM(H60:S60)</f>
        <v>0</v>
      </c>
      <c r="H60" s="49">
        <v>0</v>
      </c>
      <c r="I60" s="49">
        <v>0</v>
      </c>
      <c r="J60" s="49">
        <v>0</v>
      </c>
      <c r="K60" s="49">
        <v>0</v>
      </c>
      <c r="L60" s="48">
        <v>0</v>
      </c>
      <c r="M60" s="49">
        <v>0</v>
      </c>
      <c r="N60" s="49"/>
      <c r="O60" s="49"/>
      <c r="P60" s="49"/>
      <c r="Q60" s="49"/>
      <c r="R60" s="49"/>
      <c r="S60" s="120"/>
    </row>
    <row r="61" spans="1:19" s="53" customFormat="1" x14ac:dyDescent="0.25">
      <c r="A61" s="54">
        <v>3</v>
      </c>
      <c r="B61" s="55" t="s">
        <v>14</v>
      </c>
      <c r="C61" s="55" t="s">
        <v>43</v>
      </c>
      <c r="D61" s="54">
        <v>99</v>
      </c>
      <c r="E61" s="56" t="s">
        <v>46</v>
      </c>
      <c r="F61" s="57">
        <v>10000</v>
      </c>
      <c r="G61" s="49">
        <f t="shared" si="22"/>
        <v>3187</v>
      </c>
      <c r="H61" s="49">
        <v>0</v>
      </c>
      <c r="I61" s="49">
        <v>0</v>
      </c>
      <c r="J61" s="49">
        <v>0</v>
      </c>
      <c r="K61" s="49">
        <v>0</v>
      </c>
      <c r="L61" s="48">
        <v>0</v>
      </c>
      <c r="M61" s="49">
        <v>0</v>
      </c>
      <c r="N61" s="49"/>
      <c r="O61" s="49"/>
      <c r="P61" s="49">
        <v>2119</v>
      </c>
      <c r="Q61" s="49">
        <v>1068</v>
      </c>
      <c r="R61" s="49">
        <v>0</v>
      </c>
      <c r="S61" s="120"/>
    </row>
    <row r="62" spans="1:19" s="53" customFormat="1" x14ac:dyDescent="0.25">
      <c r="A62" s="75">
        <v>3</v>
      </c>
      <c r="B62" s="76" t="s">
        <v>14</v>
      </c>
      <c r="C62" s="76" t="s">
        <v>9</v>
      </c>
      <c r="D62" s="161" t="s">
        <v>47</v>
      </c>
      <c r="E62" s="162"/>
      <c r="F62" s="77">
        <f>SUM(F63:F64)</f>
        <v>510000</v>
      </c>
      <c r="G62" s="78">
        <f>SUM(H62:S62)</f>
        <v>209086.69000000003</v>
      </c>
      <c r="H62" s="78">
        <f t="shared" ref="H62:S62" si="23">SUM(H63:H64)</f>
        <v>5169.49</v>
      </c>
      <c r="I62" s="78">
        <f t="shared" si="23"/>
        <v>4067.8</v>
      </c>
      <c r="J62" s="78">
        <f t="shared" si="23"/>
        <v>98542.35</v>
      </c>
      <c r="K62" s="78">
        <f t="shared" si="23"/>
        <v>42613.57</v>
      </c>
      <c r="L62" s="78">
        <f t="shared" si="23"/>
        <v>18144.080000000002</v>
      </c>
      <c r="M62" s="78">
        <f t="shared" si="23"/>
        <v>16864.400000000001</v>
      </c>
      <c r="N62" s="78">
        <f t="shared" si="23"/>
        <v>12974</v>
      </c>
      <c r="O62" s="78">
        <f t="shared" si="23"/>
        <v>7703</v>
      </c>
      <c r="P62" s="78"/>
      <c r="Q62" s="78">
        <f t="shared" si="23"/>
        <v>0</v>
      </c>
      <c r="R62" s="78">
        <f t="shared" si="23"/>
        <v>3008</v>
      </c>
      <c r="S62" s="116">
        <f t="shared" si="23"/>
        <v>0</v>
      </c>
    </row>
    <row r="63" spans="1:19" s="53" customFormat="1" x14ac:dyDescent="0.25">
      <c r="A63" s="54">
        <v>3</v>
      </c>
      <c r="B63" s="55" t="s">
        <v>14</v>
      </c>
      <c r="C63" s="55" t="s">
        <v>9</v>
      </c>
      <c r="D63" s="54">
        <v>1</v>
      </c>
      <c r="E63" s="56" t="s">
        <v>109</v>
      </c>
      <c r="F63" s="57">
        <v>500000</v>
      </c>
      <c r="G63" s="49">
        <f t="shared" ref="G63:G64" si="24">SUM(H63:S63)</f>
        <v>214622.69000000003</v>
      </c>
      <c r="H63" s="49">
        <v>5169.49</v>
      </c>
      <c r="I63" s="49">
        <v>4067.8</v>
      </c>
      <c r="J63" s="49">
        <v>98542.35</v>
      </c>
      <c r="K63" s="49">
        <v>42613.57</v>
      </c>
      <c r="L63" s="49">
        <v>18144.080000000002</v>
      </c>
      <c r="M63" s="49">
        <v>16864.400000000001</v>
      </c>
      <c r="N63" s="49">
        <v>12974</v>
      </c>
      <c r="O63" s="49">
        <v>7703</v>
      </c>
      <c r="P63" s="49">
        <v>5536</v>
      </c>
      <c r="Q63" s="49"/>
      <c r="R63" s="49">
        <v>3008</v>
      </c>
      <c r="S63" s="113">
        <v>0</v>
      </c>
    </row>
    <row r="64" spans="1:19" s="53" customFormat="1" x14ac:dyDescent="0.25">
      <c r="A64" s="54">
        <v>3</v>
      </c>
      <c r="B64" s="55" t="s">
        <v>14</v>
      </c>
      <c r="C64" s="55" t="s">
        <v>9</v>
      </c>
      <c r="D64" s="54">
        <v>99</v>
      </c>
      <c r="E64" s="56" t="s">
        <v>48</v>
      </c>
      <c r="F64" s="57">
        <v>10000</v>
      </c>
      <c r="G64" s="49">
        <f t="shared" si="24"/>
        <v>0</v>
      </c>
      <c r="H64" s="49">
        <v>0</v>
      </c>
      <c r="I64" s="49">
        <v>0</v>
      </c>
      <c r="J64" s="49">
        <v>0</v>
      </c>
      <c r="K64" s="48">
        <v>0</v>
      </c>
      <c r="L64" s="48">
        <v>0</v>
      </c>
      <c r="M64" s="49">
        <v>0</v>
      </c>
      <c r="N64" s="49"/>
      <c r="O64" s="49"/>
      <c r="P64" s="49"/>
      <c r="Q64" s="49"/>
      <c r="R64" s="49"/>
      <c r="S64" s="113"/>
    </row>
    <row r="65" spans="1:19" s="53" customFormat="1" x14ac:dyDescent="0.25">
      <c r="A65" s="75">
        <v>3</v>
      </c>
      <c r="B65" s="76" t="s">
        <v>14</v>
      </c>
      <c r="C65" s="76" t="s">
        <v>41</v>
      </c>
      <c r="D65" s="161" t="s">
        <v>49</v>
      </c>
      <c r="E65" s="162"/>
      <c r="F65" s="77">
        <f>SUM(F66)</f>
        <v>2000000</v>
      </c>
      <c r="G65" s="78">
        <f>SUM(G66)</f>
        <v>1604423.04</v>
      </c>
      <c r="H65" s="78">
        <f t="shared" ref="H65:S65" si="25">SUM(H66)</f>
        <v>135582.17000000001</v>
      </c>
      <c r="I65" s="78">
        <f t="shared" si="25"/>
        <v>130743.71</v>
      </c>
      <c r="J65" s="78">
        <f t="shared" si="25"/>
        <v>150414.39999999999</v>
      </c>
      <c r="K65" s="78">
        <f t="shared" si="25"/>
        <v>117524.56</v>
      </c>
      <c r="L65" s="78">
        <f t="shared" si="25"/>
        <v>137875.85</v>
      </c>
      <c r="M65" s="78">
        <f t="shared" si="25"/>
        <v>152407.35</v>
      </c>
      <c r="N65" s="78">
        <f t="shared" si="25"/>
        <v>106581</v>
      </c>
      <c r="O65" s="78">
        <f t="shared" si="25"/>
        <v>120598</v>
      </c>
      <c r="P65" s="78">
        <f t="shared" si="25"/>
        <v>137719</v>
      </c>
      <c r="Q65" s="78">
        <f t="shared" si="25"/>
        <v>113569</v>
      </c>
      <c r="R65" s="78">
        <f t="shared" si="25"/>
        <v>128961</v>
      </c>
      <c r="S65" s="116">
        <f t="shared" si="25"/>
        <v>172447</v>
      </c>
    </row>
    <row r="66" spans="1:19" s="53" customFormat="1" x14ac:dyDescent="0.25">
      <c r="A66" s="54">
        <v>3</v>
      </c>
      <c r="B66" s="55" t="s">
        <v>14</v>
      </c>
      <c r="C66" s="55" t="s">
        <v>41</v>
      </c>
      <c r="D66" s="54">
        <v>1</v>
      </c>
      <c r="E66" s="56" t="s">
        <v>49</v>
      </c>
      <c r="F66" s="57">
        <v>2000000</v>
      </c>
      <c r="G66" s="49">
        <f t="shared" ref="G66" si="26">SUM(H66:S66)</f>
        <v>1604423.04</v>
      </c>
      <c r="H66" s="49">
        <v>135582.17000000001</v>
      </c>
      <c r="I66" s="49">
        <v>130743.71</v>
      </c>
      <c r="J66" s="49">
        <v>150414.39999999999</v>
      </c>
      <c r="K66" s="49">
        <v>117524.56</v>
      </c>
      <c r="L66" s="49">
        <v>137875.85</v>
      </c>
      <c r="M66" s="49">
        <v>152407.35</v>
      </c>
      <c r="N66" s="49">
        <v>106581</v>
      </c>
      <c r="O66" s="49">
        <v>120598</v>
      </c>
      <c r="P66" s="103">
        <v>137719</v>
      </c>
      <c r="Q66" s="49">
        <v>113569</v>
      </c>
      <c r="R66" s="49">
        <v>128961</v>
      </c>
      <c r="S66" s="113">
        <v>172447</v>
      </c>
    </row>
    <row r="67" spans="1:19" s="53" customFormat="1" x14ac:dyDescent="0.25">
      <c r="A67" s="79">
        <v>3</v>
      </c>
      <c r="B67" s="80">
        <v>10</v>
      </c>
      <c r="C67" s="171" t="s">
        <v>78</v>
      </c>
      <c r="D67" s="172"/>
      <c r="E67" s="173"/>
      <c r="F67" s="81">
        <f>SUM(F68+F70+F79)</f>
        <v>102000</v>
      </c>
      <c r="G67" s="82">
        <f t="shared" ref="G67" si="27">SUM(H67:S67)</f>
        <v>225465.06</v>
      </c>
      <c r="H67" s="82">
        <f t="shared" ref="H67:S67" si="28">SUM(H68+H70+H79)</f>
        <v>0</v>
      </c>
      <c r="I67" s="82">
        <f t="shared" si="28"/>
        <v>0</v>
      </c>
      <c r="J67" s="82">
        <f t="shared" si="28"/>
        <v>0</v>
      </c>
      <c r="K67" s="82">
        <f t="shared" si="28"/>
        <v>1694.92</v>
      </c>
      <c r="L67" s="82">
        <f t="shared" si="28"/>
        <v>0</v>
      </c>
      <c r="M67" s="82">
        <f t="shared" si="28"/>
        <v>71.19</v>
      </c>
      <c r="N67" s="82">
        <f t="shared" si="28"/>
        <v>0</v>
      </c>
      <c r="O67" s="82">
        <f t="shared" si="28"/>
        <v>3500</v>
      </c>
      <c r="P67" s="82">
        <f t="shared" si="28"/>
        <v>68051</v>
      </c>
      <c r="Q67" s="82">
        <f t="shared" si="28"/>
        <v>142961</v>
      </c>
      <c r="R67" s="82">
        <f t="shared" si="28"/>
        <v>5170</v>
      </c>
      <c r="S67" s="121">
        <f t="shared" si="28"/>
        <v>4016.95</v>
      </c>
    </row>
    <row r="68" spans="1:19" s="53" customFormat="1" x14ac:dyDescent="0.25">
      <c r="A68" s="75">
        <v>3</v>
      </c>
      <c r="B68" s="76">
        <v>10</v>
      </c>
      <c r="C68" s="76" t="s">
        <v>43</v>
      </c>
      <c r="D68" s="161" t="s">
        <v>5</v>
      </c>
      <c r="E68" s="162"/>
      <c r="F68" s="77">
        <f>SUM(F69)</f>
        <v>1000</v>
      </c>
      <c r="G68" s="78">
        <f>SUM(H68:S68)</f>
        <v>0</v>
      </c>
      <c r="H68" s="70">
        <f t="shared" ref="H68:S68" si="29">SUM(H69)</f>
        <v>0</v>
      </c>
      <c r="I68" s="78">
        <f t="shared" si="29"/>
        <v>0</v>
      </c>
      <c r="J68" s="78">
        <f t="shared" si="29"/>
        <v>0</v>
      </c>
      <c r="K68" s="78">
        <f t="shared" si="29"/>
        <v>0</v>
      </c>
      <c r="L68" s="78">
        <f t="shared" si="29"/>
        <v>0</v>
      </c>
      <c r="M68" s="78">
        <v>0</v>
      </c>
      <c r="N68" s="78">
        <f t="shared" si="29"/>
        <v>0</v>
      </c>
      <c r="O68" s="78">
        <f t="shared" si="29"/>
        <v>0</v>
      </c>
      <c r="P68" s="78">
        <f t="shared" si="29"/>
        <v>0</v>
      </c>
      <c r="Q68" s="78">
        <f t="shared" si="29"/>
        <v>0</v>
      </c>
      <c r="R68" s="78">
        <f t="shared" si="29"/>
        <v>0</v>
      </c>
      <c r="S68" s="116">
        <f t="shared" si="29"/>
        <v>0</v>
      </c>
    </row>
    <row r="69" spans="1:19" s="53" customFormat="1" x14ac:dyDescent="0.25">
      <c r="A69" s="54">
        <v>3</v>
      </c>
      <c r="B69" s="55">
        <v>10</v>
      </c>
      <c r="C69" s="55" t="s">
        <v>43</v>
      </c>
      <c r="D69" s="54">
        <v>1</v>
      </c>
      <c r="E69" s="56" t="s">
        <v>5</v>
      </c>
      <c r="F69" s="57">
        <v>1000</v>
      </c>
      <c r="G69" s="49">
        <f t="shared" ref="G69" si="30">SUM(H69:S69)</f>
        <v>0</v>
      </c>
      <c r="H69" s="49">
        <v>0</v>
      </c>
      <c r="I69" s="49">
        <v>0</v>
      </c>
      <c r="J69" s="49">
        <v>0</v>
      </c>
      <c r="K69" s="49">
        <v>0</v>
      </c>
      <c r="L69" s="48">
        <v>0</v>
      </c>
      <c r="M69" s="49">
        <v>0</v>
      </c>
      <c r="N69" s="49"/>
      <c r="O69" s="49"/>
      <c r="P69" s="49"/>
      <c r="Q69" s="49"/>
      <c r="R69" s="49"/>
      <c r="S69" s="120"/>
    </row>
    <row r="70" spans="1:19" s="53" customFormat="1" x14ac:dyDescent="0.25">
      <c r="A70" s="75">
        <v>3</v>
      </c>
      <c r="B70" s="76">
        <v>10</v>
      </c>
      <c r="C70" s="76" t="s">
        <v>9</v>
      </c>
      <c r="D70" s="161" t="s">
        <v>6</v>
      </c>
      <c r="E70" s="162"/>
      <c r="F70" s="77">
        <f>SUM(F71)</f>
        <v>1000</v>
      </c>
      <c r="G70" s="78">
        <f t="shared" ref="G70" si="31">SUM(H70:J70)</f>
        <v>0</v>
      </c>
      <c r="H70" s="70">
        <f t="shared" ref="H70:S70" si="32">SUM(H71)</f>
        <v>0</v>
      </c>
      <c r="I70" s="78">
        <f t="shared" si="32"/>
        <v>0</v>
      </c>
      <c r="J70" s="78">
        <f t="shared" si="32"/>
        <v>0</v>
      </c>
      <c r="K70" s="78">
        <f t="shared" si="32"/>
        <v>0</v>
      </c>
      <c r="L70" s="78">
        <f t="shared" si="32"/>
        <v>0</v>
      </c>
      <c r="M70" s="78">
        <v>0</v>
      </c>
      <c r="N70" s="78">
        <f t="shared" si="32"/>
        <v>0</v>
      </c>
      <c r="O70" s="78">
        <f t="shared" si="32"/>
        <v>0</v>
      </c>
      <c r="P70" s="78">
        <f t="shared" si="32"/>
        <v>64619</v>
      </c>
      <c r="Q70" s="78">
        <f t="shared" si="32"/>
        <v>132792</v>
      </c>
      <c r="R70" s="78">
        <f t="shared" si="32"/>
        <v>1695</v>
      </c>
      <c r="S70" s="116">
        <f t="shared" si="32"/>
        <v>0</v>
      </c>
    </row>
    <row r="71" spans="1:19" s="53" customFormat="1" x14ac:dyDescent="0.25">
      <c r="A71" s="54">
        <v>3</v>
      </c>
      <c r="B71" s="55">
        <v>10</v>
      </c>
      <c r="C71" s="55" t="s">
        <v>9</v>
      </c>
      <c r="D71" s="54">
        <v>1</v>
      </c>
      <c r="E71" s="56" t="s">
        <v>6</v>
      </c>
      <c r="F71" s="57">
        <v>1000</v>
      </c>
      <c r="G71" s="49">
        <f t="shared" ref="G71" si="33">SUM(H71:S71)</f>
        <v>199106</v>
      </c>
      <c r="H71" s="49">
        <v>0</v>
      </c>
      <c r="I71" s="49">
        <v>0</v>
      </c>
      <c r="J71" s="49">
        <v>0</v>
      </c>
      <c r="K71" s="49">
        <v>0</v>
      </c>
      <c r="L71" s="48">
        <v>0</v>
      </c>
      <c r="M71" s="49">
        <v>0</v>
      </c>
      <c r="N71" s="49"/>
      <c r="O71" s="49"/>
      <c r="P71" s="49">
        <v>64619</v>
      </c>
      <c r="Q71" s="49">
        <v>132792</v>
      </c>
      <c r="R71" s="49">
        <v>1695</v>
      </c>
      <c r="S71" s="120">
        <v>0</v>
      </c>
    </row>
    <row r="72" spans="1:19" s="53" customFormat="1" x14ac:dyDescent="0.25">
      <c r="A72" s="83"/>
      <c r="B72" s="84"/>
      <c r="C72" s="84"/>
      <c r="D72" s="83"/>
      <c r="E72" s="85"/>
      <c r="F72" s="86"/>
      <c r="G72" s="86"/>
      <c r="H72" s="176"/>
      <c r="I72" s="176"/>
      <c r="J72" s="87"/>
      <c r="K72" s="87"/>
      <c r="L72" s="87"/>
      <c r="M72" s="87"/>
      <c r="N72" s="87"/>
      <c r="O72" s="87"/>
      <c r="P72" s="87"/>
      <c r="Q72" s="87"/>
      <c r="R72" s="87"/>
      <c r="S72" s="122"/>
    </row>
    <row r="73" spans="1:19" s="53" customFormat="1" x14ac:dyDescent="0.25">
      <c r="A73" s="83"/>
      <c r="B73" s="84"/>
      <c r="C73" s="84"/>
      <c r="D73" s="83"/>
      <c r="E73" s="85"/>
      <c r="F73" s="86"/>
      <c r="G73" s="86"/>
      <c r="H73" s="71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123"/>
    </row>
    <row r="74" spans="1:19" s="53" customFormat="1" x14ac:dyDescent="0.25">
      <c r="A74" s="83"/>
      <c r="B74" s="84"/>
      <c r="C74" s="84"/>
      <c r="D74" s="83"/>
      <c r="E74" s="85"/>
      <c r="F74" s="86"/>
      <c r="G74" s="86"/>
      <c r="H74" s="71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123"/>
    </row>
    <row r="75" spans="1:19" s="53" customFormat="1" x14ac:dyDescent="0.25">
      <c r="A75" s="83"/>
      <c r="B75" s="84"/>
      <c r="C75" s="84"/>
      <c r="D75" s="83"/>
      <c r="E75" s="85"/>
      <c r="F75" s="86"/>
      <c r="G75" s="86"/>
      <c r="H75" s="71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123"/>
    </row>
    <row r="76" spans="1:19" s="53" customFormat="1" x14ac:dyDescent="0.25">
      <c r="A76" s="83"/>
      <c r="B76" s="84"/>
      <c r="C76" s="84"/>
      <c r="D76" s="83"/>
      <c r="E76" s="85"/>
      <c r="F76" s="86"/>
      <c r="G76" s="86"/>
      <c r="H76" s="71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123"/>
    </row>
    <row r="77" spans="1:19" s="53" customFormat="1" ht="15" customHeight="1" x14ac:dyDescent="0.25">
      <c r="A77" s="177" t="s">
        <v>0</v>
      </c>
      <c r="B77" s="178"/>
      <c r="C77" s="178"/>
      <c r="D77" s="178"/>
      <c r="E77" s="179" t="s">
        <v>103</v>
      </c>
      <c r="F77" s="181" t="s">
        <v>132</v>
      </c>
      <c r="G77" s="183" t="s">
        <v>129</v>
      </c>
      <c r="H77" s="164" t="s">
        <v>117</v>
      </c>
      <c r="I77" s="174" t="s">
        <v>118</v>
      </c>
      <c r="J77" s="174" t="s">
        <v>119</v>
      </c>
      <c r="K77" s="174" t="s">
        <v>120</v>
      </c>
      <c r="L77" s="174" t="s">
        <v>121</v>
      </c>
      <c r="M77" s="181" t="s">
        <v>122</v>
      </c>
      <c r="N77" s="174" t="s">
        <v>123</v>
      </c>
      <c r="O77" s="174" t="s">
        <v>124</v>
      </c>
      <c r="P77" s="174" t="s">
        <v>125</v>
      </c>
      <c r="Q77" s="174" t="s">
        <v>126</v>
      </c>
      <c r="R77" s="174" t="s">
        <v>127</v>
      </c>
      <c r="S77" s="184" t="s">
        <v>128</v>
      </c>
    </row>
    <row r="78" spans="1:19" s="63" customFormat="1" ht="15" x14ac:dyDescent="0.25">
      <c r="A78" s="89" t="s">
        <v>1</v>
      </c>
      <c r="B78" s="89" t="s">
        <v>2</v>
      </c>
      <c r="C78" s="89" t="s">
        <v>3</v>
      </c>
      <c r="D78" s="90" t="s">
        <v>4</v>
      </c>
      <c r="E78" s="180"/>
      <c r="F78" s="182"/>
      <c r="G78" s="182"/>
      <c r="H78" s="165"/>
      <c r="I78" s="175"/>
      <c r="J78" s="175"/>
      <c r="K78" s="175"/>
      <c r="L78" s="175"/>
      <c r="M78" s="182"/>
      <c r="N78" s="175"/>
      <c r="O78" s="175"/>
      <c r="P78" s="175"/>
      <c r="Q78" s="175"/>
      <c r="R78" s="175"/>
      <c r="S78" s="185"/>
    </row>
    <row r="79" spans="1:19" s="63" customFormat="1" x14ac:dyDescent="0.25">
      <c r="A79" s="75">
        <v>3</v>
      </c>
      <c r="B79" s="76">
        <v>10</v>
      </c>
      <c r="C79" s="76" t="s">
        <v>22</v>
      </c>
      <c r="D79" s="161" t="s">
        <v>7</v>
      </c>
      <c r="E79" s="162"/>
      <c r="F79" s="77">
        <f>SUM(F80)</f>
        <v>100000</v>
      </c>
      <c r="G79" s="78">
        <f>SUM(H79:S79)</f>
        <v>26359.06</v>
      </c>
      <c r="H79" s="78">
        <f>SUM(H80)</f>
        <v>0</v>
      </c>
      <c r="I79" s="78">
        <f t="shared" ref="I79:S79" si="34">SUM(I80)</f>
        <v>0</v>
      </c>
      <c r="J79" s="78">
        <f t="shared" si="34"/>
        <v>0</v>
      </c>
      <c r="K79" s="78">
        <f t="shared" si="34"/>
        <v>1694.92</v>
      </c>
      <c r="L79" s="78">
        <f t="shared" si="34"/>
        <v>0</v>
      </c>
      <c r="M79" s="78">
        <f t="shared" si="34"/>
        <v>71.19</v>
      </c>
      <c r="N79" s="78">
        <f t="shared" si="34"/>
        <v>0</v>
      </c>
      <c r="O79" s="78">
        <f t="shared" si="34"/>
        <v>3500</v>
      </c>
      <c r="P79" s="78">
        <f t="shared" si="34"/>
        <v>3432</v>
      </c>
      <c r="Q79" s="78">
        <f t="shared" si="34"/>
        <v>10169</v>
      </c>
      <c r="R79" s="78">
        <f t="shared" si="34"/>
        <v>3475</v>
      </c>
      <c r="S79" s="116">
        <f t="shared" si="34"/>
        <v>4016.95</v>
      </c>
    </row>
    <row r="80" spans="1:19" s="63" customFormat="1" ht="15" customHeight="1" x14ac:dyDescent="0.25">
      <c r="A80" s="54">
        <v>3</v>
      </c>
      <c r="B80" s="55">
        <v>10</v>
      </c>
      <c r="C80" s="55" t="s">
        <v>22</v>
      </c>
      <c r="D80" s="54">
        <v>1</v>
      </c>
      <c r="E80" s="56" t="s">
        <v>7</v>
      </c>
      <c r="F80" s="57">
        <v>100000</v>
      </c>
      <c r="G80" s="49">
        <f t="shared" ref="G80" si="35">SUM(H80:S80)</f>
        <v>26359.06</v>
      </c>
      <c r="H80" s="49">
        <v>0</v>
      </c>
      <c r="I80" s="49">
        <v>0</v>
      </c>
      <c r="J80" s="49">
        <v>0</v>
      </c>
      <c r="K80" s="49">
        <v>1694.92</v>
      </c>
      <c r="L80" s="48">
        <v>0</v>
      </c>
      <c r="M80" s="49">
        <v>71.19</v>
      </c>
      <c r="N80" s="49"/>
      <c r="O80" s="49">
        <v>3500</v>
      </c>
      <c r="P80" s="49">
        <v>3432</v>
      </c>
      <c r="Q80" s="49">
        <v>10169</v>
      </c>
      <c r="R80" s="49">
        <v>3475</v>
      </c>
      <c r="S80" s="120">
        <v>4016.95</v>
      </c>
    </row>
    <row r="81" spans="1:19" s="53" customFormat="1" x14ac:dyDescent="0.25">
      <c r="A81" s="79">
        <v>3</v>
      </c>
      <c r="B81" s="80" t="s">
        <v>50</v>
      </c>
      <c r="C81" s="189" t="s">
        <v>79</v>
      </c>
      <c r="D81" s="190"/>
      <c r="E81" s="191"/>
      <c r="F81" s="81">
        <f>SUM(F82+F84+F88)</f>
        <v>104353000</v>
      </c>
      <c r="G81" s="82">
        <f t="shared" ref="G81" si="36">SUM(H81:S81)</f>
        <v>49019046.120000005</v>
      </c>
      <c r="H81" s="82">
        <f t="shared" ref="H81:S81" si="37">SUM(H82+H84+H88)</f>
        <v>1512276.8699999999</v>
      </c>
      <c r="I81" s="82">
        <f t="shared" si="37"/>
        <v>3305055.68</v>
      </c>
      <c r="J81" s="82">
        <f t="shared" si="37"/>
        <v>4426487.25</v>
      </c>
      <c r="K81" s="82">
        <f t="shared" si="37"/>
        <v>9665020.3300000001</v>
      </c>
      <c r="L81" s="82">
        <f t="shared" si="37"/>
        <v>7179912.2700000005</v>
      </c>
      <c r="M81" s="82">
        <f t="shared" si="37"/>
        <v>5153635.75</v>
      </c>
      <c r="N81" s="82">
        <f t="shared" si="37"/>
        <v>988148</v>
      </c>
      <c r="O81" s="82">
        <f t="shared" si="37"/>
        <v>1354829</v>
      </c>
      <c r="P81" s="82">
        <f t="shared" si="37"/>
        <v>3733411</v>
      </c>
      <c r="Q81" s="82">
        <f t="shared" si="37"/>
        <v>5125142</v>
      </c>
      <c r="R81" s="82">
        <f t="shared" si="37"/>
        <v>4030699</v>
      </c>
      <c r="S81" s="121">
        <f t="shared" si="37"/>
        <v>2544428.9700000002</v>
      </c>
    </row>
    <row r="82" spans="1:19" s="53" customFormat="1" x14ac:dyDescent="0.25">
      <c r="A82" s="75">
        <v>3</v>
      </c>
      <c r="B82" s="76" t="s">
        <v>50</v>
      </c>
      <c r="C82" s="76" t="s">
        <v>9</v>
      </c>
      <c r="D82" s="161" t="s">
        <v>51</v>
      </c>
      <c r="E82" s="162"/>
      <c r="F82" s="77">
        <f>SUM(F83)</f>
        <v>100000</v>
      </c>
      <c r="G82" s="78">
        <f>SUM(H82:S82)</f>
        <v>232185.37</v>
      </c>
      <c r="H82" s="78">
        <f>SUM(H83)</f>
        <v>817.8</v>
      </c>
      <c r="I82" s="78">
        <f t="shared" ref="I82:R82" si="38">SUM(I83)</f>
        <v>1860.17</v>
      </c>
      <c r="J82" s="78">
        <f t="shared" si="38"/>
        <v>639.83000000000004</v>
      </c>
      <c r="K82" s="78">
        <f t="shared" si="38"/>
        <v>0</v>
      </c>
      <c r="L82" s="78">
        <f t="shared" si="38"/>
        <v>0</v>
      </c>
      <c r="M82" s="78">
        <v>18817.2</v>
      </c>
      <c r="N82" s="78">
        <f t="shared" si="38"/>
        <v>24252</v>
      </c>
      <c r="O82" s="78">
        <f t="shared" si="38"/>
        <v>28564</v>
      </c>
      <c r="P82" s="78">
        <f t="shared" si="38"/>
        <v>27251</v>
      </c>
      <c r="Q82" s="78">
        <f t="shared" si="38"/>
        <v>16752</v>
      </c>
      <c r="R82" s="78">
        <f t="shared" si="38"/>
        <v>31939</v>
      </c>
      <c r="S82" s="116">
        <v>81292.37</v>
      </c>
    </row>
    <row r="83" spans="1:19" s="53" customFormat="1" x14ac:dyDescent="0.25">
      <c r="A83" s="54">
        <v>3</v>
      </c>
      <c r="B83" s="55" t="s">
        <v>50</v>
      </c>
      <c r="C83" s="55" t="s">
        <v>9</v>
      </c>
      <c r="D83" s="54">
        <v>1</v>
      </c>
      <c r="E83" s="56" t="s">
        <v>51</v>
      </c>
      <c r="F83" s="57">
        <v>100000</v>
      </c>
      <c r="G83" s="49">
        <f t="shared" ref="G83" si="39">SUM(H83:S83)</f>
        <v>232185.12</v>
      </c>
      <c r="H83" s="49">
        <v>817.8</v>
      </c>
      <c r="I83" s="49">
        <v>1860.17</v>
      </c>
      <c r="J83" s="49">
        <v>639.83000000000004</v>
      </c>
      <c r="K83" s="49">
        <v>0</v>
      </c>
      <c r="L83" s="48">
        <v>0</v>
      </c>
      <c r="M83" s="49">
        <v>18816.95</v>
      </c>
      <c r="N83" s="49">
        <v>24252</v>
      </c>
      <c r="O83" s="49">
        <v>28564</v>
      </c>
      <c r="P83" s="49">
        <v>27251</v>
      </c>
      <c r="Q83" s="49">
        <v>16752</v>
      </c>
      <c r="R83" s="49">
        <v>31939</v>
      </c>
      <c r="S83" s="113">
        <v>81292.37</v>
      </c>
    </row>
    <row r="84" spans="1:19" s="53" customFormat="1" x14ac:dyDescent="0.25">
      <c r="A84" s="75">
        <v>3</v>
      </c>
      <c r="B84" s="76" t="s">
        <v>50</v>
      </c>
      <c r="C84" s="76" t="s">
        <v>22</v>
      </c>
      <c r="D84" s="161" t="s">
        <v>52</v>
      </c>
      <c r="E84" s="162"/>
      <c r="F84" s="77">
        <f>SUM(F85:F87)</f>
        <v>2751000</v>
      </c>
      <c r="G84" s="78">
        <f>SUM(H84:S84)</f>
        <v>1674899.6600000001</v>
      </c>
      <c r="H84" s="78">
        <f>SUM(H85:H87)</f>
        <v>99156.420000000013</v>
      </c>
      <c r="I84" s="78">
        <f t="shared" ref="I84:S84" si="40">SUM(I85:I87)</f>
        <v>91737.45</v>
      </c>
      <c r="J84" s="78">
        <f t="shared" si="40"/>
        <v>144361.85</v>
      </c>
      <c r="K84" s="78">
        <f t="shared" si="40"/>
        <v>131377.19</v>
      </c>
      <c r="L84" s="78">
        <f t="shared" si="40"/>
        <v>169789.62</v>
      </c>
      <c r="M84" s="78">
        <f t="shared" si="40"/>
        <v>184625.92000000001</v>
      </c>
      <c r="N84" s="78">
        <f t="shared" si="40"/>
        <v>140340</v>
      </c>
      <c r="O84" s="78">
        <f t="shared" si="40"/>
        <v>148698</v>
      </c>
      <c r="P84" s="78">
        <f t="shared" si="40"/>
        <v>184255</v>
      </c>
      <c r="Q84" s="78">
        <f t="shared" si="40"/>
        <v>110384</v>
      </c>
      <c r="R84" s="78">
        <f t="shared" si="40"/>
        <v>138129</v>
      </c>
      <c r="S84" s="116">
        <f t="shared" si="40"/>
        <v>132045.21</v>
      </c>
    </row>
    <row r="85" spans="1:19" s="53" customFormat="1" x14ac:dyDescent="0.25">
      <c r="A85" s="54">
        <v>3</v>
      </c>
      <c r="B85" s="55" t="s">
        <v>50</v>
      </c>
      <c r="C85" s="55" t="s">
        <v>22</v>
      </c>
      <c r="D85" s="54">
        <v>1</v>
      </c>
      <c r="E85" s="56" t="s">
        <v>53</v>
      </c>
      <c r="F85" s="57">
        <v>750000</v>
      </c>
      <c r="G85" s="49">
        <f t="shared" ref="G85:G87" si="41">SUM(H85:S85)</f>
        <v>424989.05</v>
      </c>
      <c r="H85" s="49">
        <v>15721.18</v>
      </c>
      <c r="I85" s="49">
        <v>17404.3</v>
      </c>
      <c r="J85" s="49">
        <v>20685.59</v>
      </c>
      <c r="K85" s="49">
        <v>25748.3</v>
      </c>
      <c r="L85" s="49">
        <v>22654.25</v>
      </c>
      <c r="M85" s="49">
        <v>32463.47</v>
      </c>
      <c r="N85" s="49">
        <v>35418</v>
      </c>
      <c r="O85" s="49">
        <v>37586</v>
      </c>
      <c r="P85" s="49">
        <v>64787</v>
      </c>
      <c r="Q85" s="49">
        <v>41083</v>
      </c>
      <c r="R85" s="49">
        <v>55271</v>
      </c>
      <c r="S85" s="113">
        <v>56166.96</v>
      </c>
    </row>
    <row r="86" spans="1:19" s="53" customFormat="1" x14ac:dyDescent="0.25">
      <c r="A86" s="54">
        <v>3</v>
      </c>
      <c r="B86" s="55" t="s">
        <v>50</v>
      </c>
      <c r="C86" s="55" t="s">
        <v>22</v>
      </c>
      <c r="D86" s="54">
        <v>2</v>
      </c>
      <c r="E86" s="56" t="s">
        <v>54</v>
      </c>
      <c r="F86" s="57">
        <v>2000000</v>
      </c>
      <c r="G86" s="49">
        <f t="shared" si="41"/>
        <v>1249910.6100000001</v>
      </c>
      <c r="H86" s="49">
        <v>83435.240000000005</v>
      </c>
      <c r="I86" s="49">
        <v>74333.149999999994</v>
      </c>
      <c r="J86" s="49">
        <v>123676.26</v>
      </c>
      <c r="K86" s="49">
        <v>105628.89</v>
      </c>
      <c r="L86" s="49">
        <v>147135.37</v>
      </c>
      <c r="M86" s="49">
        <v>152162.45000000001</v>
      </c>
      <c r="N86" s="49">
        <v>104922</v>
      </c>
      <c r="O86" s="49">
        <v>111112</v>
      </c>
      <c r="P86" s="49">
        <v>119468</v>
      </c>
      <c r="Q86" s="49">
        <v>69301</v>
      </c>
      <c r="R86" s="49">
        <v>82858</v>
      </c>
      <c r="S86" s="113">
        <v>75878.25</v>
      </c>
    </row>
    <row r="87" spans="1:19" s="53" customFormat="1" x14ac:dyDescent="0.25">
      <c r="A87" s="54">
        <v>3</v>
      </c>
      <c r="B87" s="55" t="s">
        <v>50</v>
      </c>
      <c r="C87" s="55" t="s">
        <v>22</v>
      </c>
      <c r="D87" s="54">
        <v>99</v>
      </c>
      <c r="E87" s="56" t="s">
        <v>99</v>
      </c>
      <c r="F87" s="57">
        <v>1000</v>
      </c>
      <c r="G87" s="49">
        <f t="shared" si="41"/>
        <v>0</v>
      </c>
      <c r="H87" s="49">
        <v>0</v>
      </c>
      <c r="I87" s="49">
        <v>0</v>
      </c>
      <c r="J87" s="49">
        <v>0</v>
      </c>
      <c r="K87" s="49">
        <v>0</v>
      </c>
      <c r="L87" s="48">
        <v>0</v>
      </c>
      <c r="M87" s="49">
        <v>0</v>
      </c>
      <c r="N87" s="49"/>
      <c r="O87" s="49"/>
      <c r="P87" s="49"/>
      <c r="Q87" s="49"/>
      <c r="R87" s="49"/>
      <c r="S87" s="113"/>
    </row>
    <row r="88" spans="1:19" s="53" customFormat="1" x14ac:dyDescent="0.25">
      <c r="A88" s="75">
        <v>3</v>
      </c>
      <c r="B88" s="76" t="s">
        <v>50</v>
      </c>
      <c r="C88" s="76" t="s">
        <v>11</v>
      </c>
      <c r="D88" s="161" t="s">
        <v>55</v>
      </c>
      <c r="E88" s="162"/>
      <c r="F88" s="77">
        <f>SUM(F89:F92)</f>
        <v>101502000</v>
      </c>
      <c r="G88" s="78">
        <f>SUM(H88:S88)</f>
        <v>47111961.090000004</v>
      </c>
      <c r="H88" s="78">
        <f>SUM(H89:H92)</f>
        <v>1412302.65</v>
      </c>
      <c r="I88" s="78">
        <f t="shared" ref="I88:S88" si="42">SUM(I89:I92)</f>
        <v>3211458.06</v>
      </c>
      <c r="J88" s="78">
        <f t="shared" si="42"/>
        <v>4281485.57</v>
      </c>
      <c r="K88" s="78">
        <f t="shared" si="42"/>
        <v>9533643.1400000006</v>
      </c>
      <c r="L88" s="78">
        <f t="shared" si="42"/>
        <v>7010122.6500000004</v>
      </c>
      <c r="M88" s="78">
        <f t="shared" si="42"/>
        <v>4950192.63</v>
      </c>
      <c r="N88" s="78">
        <f t="shared" si="42"/>
        <v>823556</v>
      </c>
      <c r="O88" s="78">
        <f t="shared" si="42"/>
        <v>1177567</v>
      </c>
      <c r="P88" s="78">
        <f t="shared" si="42"/>
        <v>3521905</v>
      </c>
      <c r="Q88" s="78">
        <f t="shared" si="42"/>
        <v>4998006</v>
      </c>
      <c r="R88" s="78">
        <f t="shared" si="42"/>
        <v>3860631</v>
      </c>
      <c r="S88" s="116">
        <f t="shared" si="42"/>
        <v>2331091.39</v>
      </c>
    </row>
    <row r="89" spans="1:19" s="53" customFormat="1" x14ac:dyDescent="0.25">
      <c r="A89" s="54">
        <v>3</v>
      </c>
      <c r="B89" s="55" t="s">
        <v>50</v>
      </c>
      <c r="C89" s="55" t="s">
        <v>11</v>
      </c>
      <c r="D89" s="54">
        <v>1</v>
      </c>
      <c r="E89" s="56" t="s">
        <v>56</v>
      </c>
      <c r="F89" s="57">
        <v>1500000</v>
      </c>
      <c r="G89" s="49">
        <f t="shared" ref="G89:G93" si="43">SUM(H89:S89)</f>
        <v>1694194.9000000001</v>
      </c>
      <c r="H89" s="49">
        <v>173543.95</v>
      </c>
      <c r="I89" s="49">
        <v>216228.54</v>
      </c>
      <c r="J89" s="49">
        <v>391510.09</v>
      </c>
      <c r="K89" s="49">
        <v>125775.64</v>
      </c>
      <c r="L89" s="49">
        <v>83365.67</v>
      </c>
      <c r="M89" s="49">
        <v>119942.93</v>
      </c>
      <c r="N89" s="49">
        <v>104049</v>
      </c>
      <c r="O89" s="49">
        <v>86111</v>
      </c>
      <c r="P89" s="49">
        <v>82092</v>
      </c>
      <c r="Q89" s="49">
        <v>172409</v>
      </c>
      <c r="R89" s="49">
        <v>63112</v>
      </c>
      <c r="S89" s="113">
        <v>76055.08</v>
      </c>
    </row>
    <row r="90" spans="1:19" s="53" customFormat="1" x14ac:dyDescent="0.25">
      <c r="A90" s="54">
        <v>3</v>
      </c>
      <c r="B90" s="55" t="s">
        <v>50</v>
      </c>
      <c r="C90" s="55" t="s">
        <v>11</v>
      </c>
      <c r="D90" s="54">
        <v>2</v>
      </c>
      <c r="E90" s="56" t="s">
        <v>57</v>
      </c>
      <c r="F90" s="57">
        <v>1000</v>
      </c>
      <c r="G90" s="49">
        <f t="shared" si="43"/>
        <v>0</v>
      </c>
      <c r="H90" s="49">
        <v>0</v>
      </c>
      <c r="I90" s="49">
        <v>0</v>
      </c>
      <c r="J90" s="49">
        <v>0</v>
      </c>
      <c r="K90" s="49">
        <v>0</v>
      </c>
      <c r="L90" s="48">
        <v>0</v>
      </c>
      <c r="M90" s="49">
        <v>0</v>
      </c>
      <c r="N90" s="49"/>
      <c r="O90" s="49"/>
      <c r="P90" s="49"/>
      <c r="Q90" s="49"/>
      <c r="R90" s="49"/>
      <c r="S90" s="113"/>
    </row>
    <row r="91" spans="1:19" s="53" customFormat="1" x14ac:dyDescent="0.25">
      <c r="A91" s="54">
        <v>3</v>
      </c>
      <c r="B91" s="55" t="s">
        <v>50</v>
      </c>
      <c r="C91" s="55" t="s">
        <v>11</v>
      </c>
      <c r="D91" s="54">
        <v>3</v>
      </c>
      <c r="E91" s="56" t="s">
        <v>110</v>
      </c>
      <c r="F91" s="57">
        <v>100000000</v>
      </c>
      <c r="G91" s="49">
        <f t="shared" si="43"/>
        <v>45417766.189999998</v>
      </c>
      <c r="H91" s="49">
        <v>1238758.7</v>
      </c>
      <c r="I91" s="49">
        <v>2995229.52</v>
      </c>
      <c r="J91" s="49">
        <v>3889975.48</v>
      </c>
      <c r="K91" s="49">
        <v>9407867.5</v>
      </c>
      <c r="L91" s="49">
        <v>6926756.9800000004</v>
      </c>
      <c r="M91" s="49">
        <v>4830249.7</v>
      </c>
      <c r="N91" s="49">
        <v>719507</v>
      </c>
      <c r="O91" s="49">
        <v>1091456</v>
      </c>
      <c r="P91" s="49">
        <v>3439813</v>
      </c>
      <c r="Q91" s="49">
        <v>4825597</v>
      </c>
      <c r="R91" s="49">
        <v>3797519</v>
      </c>
      <c r="S91" s="113">
        <v>2255036.31</v>
      </c>
    </row>
    <row r="92" spans="1:19" s="53" customFormat="1" x14ac:dyDescent="0.25">
      <c r="A92" s="54">
        <v>3</v>
      </c>
      <c r="B92" s="55" t="s">
        <v>50</v>
      </c>
      <c r="C92" s="55" t="s">
        <v>11</v>
      </c>
      <c r="D92" s="54">
        <v>99</v>
      </c>
      <c r="E92" s="56" t="s">
        <v>58</v>
      </c>
      <c r="F92" s="57">
        <v>1000</v>
      </c>
      <c r="G92" s="49">
        <f t="shared" si="43"/>
        <v>0</v>
      </c>
      <c r="H92" s="49">
        <v>0</v>
      </c>
      <c r="I92" s="49">
        <v>0</v>
      </c>
      <c r="J92" s="49">
        <v>0</v>
      </c>
      <c r="K92" s="49">
        <v>0</v>
      </c>
      <c r="L92" s="48">
        <v>0</v>
      </c>
      <c r="M92" s="49">
        <v>0</v>
      </c>
      <c r="N92" s="49"/>
      <c r="O92" s="49"/>
      <c r="P92" s="49"/>
      <c r="Q92" s="49"/>
      <c r="R92" s="49"/>
      <c r="S92" s="113"/>
    </row>
    <row r="93" spans="1:19" s="53" customFormat="1" x14ac:dyDescent="0.25">
      <c r="A93" s="79">
        <v>3</v>
      </c>
      <c r="B93" s="80" t="s">
        <v>41</v>
      </c>
      <c r="C93" s="171" t="s">
        <v>80</v>
      </c>
      <c r="D93" s="172"/>
      <c r="E93" s="173"/>
      <c r="F93" s="81">
        <f t="shared" ref="F93:F94" si="44">SUM(F94)</f>
        <v>1000000</v>
      </c>
      <c r="G93" s="82">
        <f t="shared" si="43"/>
        <v>2174788</v>
      </c>
      <c r="H93" s="82">
        <f t="shared" ref="H93:S94" si="45">SUM(H94)</f>
        <v>62006.58</v>
      </c>
      <c r="I93" s="82">
        <f t="shared" si="45"/>
        <v>71005.27</v>
      </c>
      <c r="J93" s="82">
        <f t="shared" si="45"/>
        <v>84752.66</v>
      </c>
      <c r="K93" s="82">
        <f t="shared" si="45"/>
        <v>67374.62</v>
      </c>
      <c r="L93" s="82">
        <f t="shared" si="45"/>
        <v>56842.07</v>
      </c>
      <c r="M93" s="82">
        <v>113246.79999999999</v>
      </c>
      <c r="N93" s="82">
        <f t="shared" si="45"/>
        <v>230508</v>
      </c>
      <c r="O93" s="82">
        <f t="shared" si="45"/>
        <v>198135</v>
      </c>
      <c r="P93" s="82">
        <f t="shared" si="45"/>
        <v>648770</v>
      </c>
      <c r="Q93" s="82">
        <f t="shared" si="45"/>
        <v>372749</v>
      </c>
      <c r="R93" s="82">
        <f t="shared" si="45"/>
        <v>269398</v>
      </c>
      <c r="S93" s="121">
        <f t="shared" si="45"/>
        <v>0</v>
      </c>
    </row>
    <row r="94" spans="1:19" s="63" customFormat="1" x14ac:dyDescent="0.25">
      <c r="A94" s="75">
        <v>3</v>
      </c>
      <c r="B94" s="76" t="s">
        <v>41</v>
      </c>
      <c r="C94" s="76" t="s">
        <v>41</v>
      </c>
      <c r="D94" s="161" t="s">
        <v>59</v>
      </c>
      <c r="E94" s="162"/>
      <c r="F94" s="77">
        <f t="shared" si="44"/>
        <v>1000000</v>
      </c>
      <c r="G94" s="78">
        <f>SUM(H94:S94)</f>
        <v>2174788</v>
      </c>
      <c r="H94" s="78">
        <f t="shared" si="45"/>
        <v>62006.58</v>
      </c>
      <c r="I94" s="78">
        <f t="shared" si="45"/>
        <v>71005.27</v>
      </c>
      <c r="J94" s="78">
        <f t="shared" si="45"/>
        <v>84752.66</v>
      </c>
      <c r="K94" s="78">
        <f t="shared" si="45"/>
        <v>67374.62</v>
      </c>
      <c r="L94" s="78">
        <f t="shared" si="45"/>
        <v>56842.07</v>
      </c>
      <c r="M94" s="78">
        <v>113246.79999999999</v>
      </c>
      <c r="N94" s="78">
        <f t="shared" si="45"/>
        <v>230508</v>
      </c>
      <c r="O94" s="78">
        <f t="shared" si="45"/>
        <v>198135</v>
      </c>
      <c r="P94" s="78">
        <f>SUM(P95)</f>
        <v>648770</v>
      </c>
      <c r="Q94" s="78">
        <f t="shared" si="45"/>
        <v>372749</v>
      </c>
      <c r="R94" s="78">
        <f t="shared" si="45"/>
        <v>269398</v>
      </c>
      <c r="S94" s="116">
        <f t="shared" si="45"/>
        <v>0</v>
      </c>
    </row>
    <row r="95" spans="1:19" s="53" customFormat="1" x14ac:dyDescent="0.25">
      <c r="A95" s="54">
        <v>3</v>
      </c>
      <c r="B95" s="55" t="s">
        <v>41</v>
      </c>
      <c r="C95" s="55" t="s">
        <v>41</v>
      </c>
      <c r="D95" s="54">
        <v>1</v>
      </c>
      <c r="E95" s="56" t="s">
        <v>59</v>
      </c>
      <c r="F95" s="57">
        <v>1000000</v>
      </c>
      <c r="G95" s="49">
        <f t="shared" ref="G95" si="46">SUM(H95:S95)</f>
        <v>2174788</v>
      </c>
      <c r="H95" s="49">
        <v>62006.58</v>
      </c>
      <c r="I95" s="49">
        <v>71005.27</v>
      </c>
      <c r="J95" s="49">
        <v>84752.66</v>
      </c>
      <c r="K95" s="49">
        <v>67374.62</v>
      </c>
      <c r="L95" s="49">
        <v>56842.07</v>
      </c>
      <c r="M95" s="49">
        <v>113246.79999999999</v>
      </c>
      <c r="N95" s="49">
        <v>230508</v>
      </c>
      <c r="O95" s="49">
        <v>198135</v>
      </c>
      <c r="P95" s="49">
        <v>648770</v>
      </c>
      <c r="Q95" s="49">
        <v>372749</v>
      </c>
      <c r="R95" s="49">
        <v>269398</v>
      </c>
      <c r="S95" s="113">
        <v>0</v>
      </c>
    </row>
    <row r="96" spans="1:19" s="53" customFormat="1" x14ac:dyDescent="0.25">
      <c r="A96" s="91">
        <v>4</v>
      </c>
      <c r="B96" s="186" t="s">
        <v>74</v>
      </c>
      <c r="C96" s="187"/>
      <c r="D96" s="187"/>
      <c r="E96" s="188"/>
      <c r="F96" s="92">
        <f>SUM(F97+F100+F103+F106)</f>
        <v>400</v>
      </c>
      <c r="G96" s="93">
        <f t="shared" ref="G96" si="47">SUM(H96:S96)</f>
        <v>0</v>
      </c>
      <c r="H96" s="93">
        <f t="shared" ref="H96:S96" si="48">SUM(H97+H100+H103+H106)</f>
        <v>0</v>
      </c>
      <c r="I96" s="93">
        <f t="shared" si="48"/>
        <v>0</v>
      </c>
      <c r="J96" s="93">
        <f t="shared" si="48"/>
        <v>0</v>
      </c>
      <c r="K96" s="93">
        <f t="shared" si="48"/>
        <v>0</v>
      </c>
      <c r="L96" s="93">
        <f t="shared" si="48"/>
        <v>0</v>
      </c>
      <c r="M96" s="93">
        <v>0</v>
      </c>
      <c r="N96" s="93">
        <f t="shared" si="48"/>
        <v>0</v>
      </c>
      <c r="O96" s="93">
        <f t="shared" si="48"/>
        <v>0</v>
      </c>
      <c r="P96" s="93">
        <f t="shared" si="48"/>
        <v>0</v>
      </c>
      <c r="Q96" s="93">
        <f t="shared" si="48"/>
        <v>0</v>
      </c>
      <c r="R96" s="93">
        <f t="shared" si="48"/>
        <v>0</v>
      </c>
      <c r="S96" s="124">
        <f t="shared" si="48"/>
        <v>0</v>
      </c>
    </row>
    <row r="97" spans="1:19" s="53" customFormat="1" x14ac:dyDescent="0.25">
      <c r="A97" s="79">
        <v>4</v>
      </c>
      <c r="B97" s="80" t="s">
        <v>43</v>
      </c>
      <c r="C97" s="171" t="s">
        <v>81</v>
      </c>
      <c r="D97" s="172"/>
      <c r="E97" s="173"/>
      <c r="F97" s="81">
        <f t="shared" ref="F97:F98" si="49">SUM(F98)</f>
        <v>100</v>
      </c>
      <c r="G97" s="82">
        <f t="shared" ref="G97" si="50">SUM(H97:S97)</f>
        <v>0</v>
      </c>
      <c r="H97" s="82">
        <f t="shared" ref="H97:S98" si="51">SUM(H98)</f>
        <v>0</v>
      </c>
      <c r="I97" s="82">
        <f t="shared" si="51"/>
        <v>0</v>
      </c>
      <c r="J97" s="82">
        <f t="shared" si="51"/>
        <v>0</v>
      </c>
      <c r="K97" s="82">
        <f t="shared" si="51"/>
        <v>0</v>
      </c>
      <c r="L97" s="82">
        <f t="shared" si="51"/>
        <v>0</v>
      </c>
      <c r="M97" s="82">
        <v>0</v>
      </c>
      <c r="N97" s="82">
        <f t="shared" si="51"/>
        <v>0</v>
      </c>
      <c r="O97" s="82">
        <f t="shared" si="51"/>
        <v>0</v>
      </c>
      <c r="P97" s="82">
        <f t="shared" si="51"/>
        <v>0</v>
      </c>
      <c r="Q97" s="82">
        <f t="shared" si="51"/>
        <v>0</v>
      </c>
      <c r="R97" s="82">
        <f t="shared" si="51"/>
        <v>0</v>
      </c>
      <c r="S97" s="121">
        <f t="shared" si="51"/>
        <v>0</v>
      </c>
    </row>
    <row r="98" spans="1:19" s="53" customFormat="1" x14ac:dyDescent="0.25">
      <c r="A98" s="75">
        <v>4</v>
      </c>
      <c r="B98" s="76" t="s">
        <v>43</v>
      </c>
      <c r="C98" s="76" t="s">
        <v>43</v>
      </c>
      <c r="D98" s="161" t="s">
        <v>60</v>
      </c>
      <c r="E98" s="162"/>
      <c r="F98" s="77">
        <f t="shared" si="49"/>
        <v>100</v>
      </c>
      <c r="G98" s="78">
        <f>SUM(H98:S98)</f>
        <v>0</v>
      </c>
      <c r="H98" s="78">
        <f t="shared" si="51"/>
        <v>0</v>
      </c>
      <c r="I98" s="78">
        <f t="shared" si="51"/>
        <v>0</v>
      </c>
      <c r="J98" s="78">
        <f t="shared" si="51"/>
        <v>0</v>
      </c>
      <c r="K98" s="78">
        <f t="shared" si="51"/>
        <v>0</v>
      </c>
      <c r="L98" s="78">
        <f t="shared" si="51"/>
        <v>0</v>
      </c>
      <c r="M98" s="78">
        <v>0</v>
      </c>
      <c r="N98" s="78">
        <f t="shared" si="51"/>
        <v>0</v>
      </c>
      <c r="O98" s="78">
        <f t="shared" si="51"/>
        <v>0</v>
      </c>
      <c r="P98" s="78">
        <f t="shared" si="51"/>
        <v>0</v>
      </c>
      <c r="Q98" s="78">
        <f t="shared" si="51"/>
        <v>0</v>
      </c>
      <c r="R98" s="78">
        <f t="shared" si="51"/>
        <v>0</v>
      </c>
      <c r="S98" s="116">
        <f t="shared" si="51"/>
        <v>0</v>
      </c>
    </row>
    <row r="99" spans="1:19" s="53" customFormat="1" x14ac:dyDescent="0.25">
      <c r="A99" s="54">
        <v>4</v>
      </c>
      <c r="B99" s="55" t="s">
        <v>43</v>
      </c>
      <c r="C99" s="55" t="s">
        <v>43</v>
      </c>
      <c r="D99" s="54">
        <v>1</v>
      </c>
      <c r="E99" s="56" t="s">
        <v>60</v>
      </c>
      <c r="F99" s="57">
        <v>100</v>
      </c>
      <c r="G99" s="49">
        <f t="shared" ref="G99:G100" si="52">SUM(H99:S99)</f>
        <v>0</v>
      </c>
      <c r="H99" s="49">
        <v>0</v>
      </c>
      <c r="I99" s="49">
        <v>0</v>
      </c>
      <c r="J99" s="49">
        <v>0</v>
      </c>
      <c r="K99" s="49">
        <v>0</v>
      </c>
      <c r="L99" s="48">
        <v>0</v>
      </c>
      <c r="M99" s="49">
        <v>0</v>
      </c>
      <c r="N99" s="49"/>
      <c r="O99" s="49"/>
      <c r="P99" s="49"/>
      <c r="Q99" s="49"/>
      <c r="R99" s="49"/>
      <c r="S99" s="120"/>
    </row>
    <row r="100" spans="1:19" s="53" customFormat="1" x14ac:dyDescent="0.25">
      <c r="A100" s="79">
        <v>4</v>
      </c>
      <c r="B100" s="80" t="s">
        <v>9</v>
      </c>
      <c r="C100" s="171" t="s">
        <v>82</v>
      </c>
      <c r="D100" s="172"/>
      <c r="E100" s="173"/>
      <c r="F100" s="81">
        <f t="shared" ref="F100:F101" si="53">SUM(F101)</f>
        <v>100</v>
      </c>
      <c r="G100" s="82">
        <f t="shared" si="52"/>
        <v>0</v>
      </c>
      <c r="H100" s="82">
        <f t="shared" ref="H100:S101" si="54">SUM(H101)</f>
        <v>0</v>
      </c>
      <c r="I100" s="82">
        <f t="shared" si="54"/>
        <v>0</v>
      </c>
      <c r="J100" s="82">
        <f t="shared" si="54"/>
        <v>0</v>
      </c>
      <c r="K100" s="82">
        <f t="shared" si="54"/>
        <v>0</v>
      </c>
      <c r="L100" s="82">
        <f t="shared" si="54"/>
        <v>0</v>
      </c>
      <c r="M100" s="82">
        <v>0</v>
      </c>
      <c r="N100" s="82">
        <f t="shared" si="54"/>
        <v>0</v>
      </c>
      <c r="O100" s="82">
        <f t="shared" si="54"/>
        <v>0</v>
      </c>
      <c r="P100" s="82">
        <f t="shared" si="54"/>
        <v>0</v>
      </c>
      <c r="Q100" s="82">
        <f t="shared" si="54"/>
        <v>0</v>
      </c>
      <c r="R100" s="82">
        <f t="shared" si="54"/>
        <v>0</v>
      </c>
      <c r="S100" s="121">
        <f t="shared" si="54"/>
        <v>0</v>
      </c>
    </row>
    <row r="101" spans="1:19" s="53" customFormat="1" x14ac:dyDescent="0.25">
      <c r="A101" s="75">
        <v>4</v>
      </c>
      <c r="B101" s="76" t="s">
        <v>9</v>
      </c>
      <c r="C101" s="76" t="s">
        <v>43</v>
      </c>
      <c r="D101" s="161" t="s">
        <v>61</v>
      </c>
      <c r="E101" s="162"/>
      <c r="F101" s="77">
        <f t="shared" si="53"/>
        <v>100</v>
      </c>
      <c r="G101" s="78">
        <f>SUM(H101:S101)</f>
        <v>0</v>
      </c>
      <c r="H101" s="78">
        <f t="shared" si="54"/>
        <v>0</v>
      </c>
      <c r="I101" s="78">
        <f t="shared" si="54"/>
        <v>0</v>
      </c>
      <c r="J101" s="78">
        <f t="shared" si="54"/>
        <v>0</v>
      </c>
      <c r="K101" s="78">
        <f t="shared" si="54"/>
        <v>0</v>
      </c>
      <c r="L101" s="78">
        <f t="shared" si="54"/>
        <v>0</v>
      </c>
      <c r="M101" s="78">
        <v>0</v>
      </c>
      <c r="N101" s="78">
        <f t="shared" si="54"/>
        <v>0</v>
      </c>
      <c r="O101" s="78">
        <f t="shared" si="54"/>
        <v>0</v>
      </c>
      <c r="P101" s="78">
        <f t="shared" si="54"/>
        <v>0</v>
      </c>
      <c r="Q101" s="78">
        <f t="shared" si="54"/>
        <v>0</v>
      </c>
      <c r="R101" s="78">
        <f t="shared" si="54"/>
        <v>0</v>
      </c>
      <c r="S101" s="116">
        <f t="shared" si="54"/>
        <v>0</v>
      </c>
    </row>
    <row r="102" spans="1:19" s="53" customFormat="1" x14ac:dyDescent="0.25">
      <c r="A102" s="54">
        <v>4</v>
      </c>
      <c r="B102" s="55" t="s">
        <v>9</v>
      </c>
      <c r="C102" s="55" t="s">
        <v>43</v>
      </c>
      <c r="D102" s="54">
        <v>1</v>
      </c>
      <c r="E102" s="56" t="s">
        <v>61</v>
      </c>
      <c r="F102" s="57">
        <v>100</v>
      </c>
      <c r="G102" s="49">
        <f t="shared" ref="G102:G103" si="55">SUM(H102:S102)</f>
        <v>0</v>
      </c>
      <c r="H102" s="49">
        <v>0</v>
      </c>
      <c r="I102" s="49">
        <v>0</v>
      </c>
      <c r="J102" s="49">
        <v>0</v>
      </c>
      <c r="K102" s="49">
        <v>0</v>
      </c>
      <c r="L102" s="48">
        <v>0</v>
      </c>
      <c r="M102" s="49">
        <v>0</v>
      </c>
      <c r="N102" s="49"/>
      <c r="O102" s="49"/>
      <c r="P102" s="49"/>
      <c r="Q102" s="49"/>
      <c r="R102" s="49"/>
      <c r="S102" s="120"/>
    </row>
    <row r="103" spans="1:19" s="53" customFormat="1" x14ac:dyDescent="0.25">
      <c r="A103" s="79">
        <v>4</v>
      </c>
      <c r="B103" s="80" t="s">
        <v>22</v>
      </c>
      <c r="C103" s="171" t="s">
        <v>83</v>
      </c>
      <c r="D103" s="172"/>
      <c r="E103" s="173"/>
      <c r="F103" s="81">
        <f t="shared" ref="F103:F104" si="56">SUM(F104)</f>
        <v>100</v>
      </c>
      <c r="G103" s="82">
        <f t="shared" si="55"/>
        <v>0</v>
      </c>
      <c r="H103" s="82">
        <f t="shared" ref="H103:S104" si="57">SUM(H104)</f>
        <v>0</v>
      </c>
      <c r="I103" s="82">
        <f t="shared" si="57"/>
        <v>0</v>
      </c>
      <c r="J103" s="82">
        <f t="shared" si="57"/>
        <v>0</v>
      </c>
      <c r="K103" s="82">
        <f t="shared" si="57"/>
        <v>0</v>
      </c>
      <c r="L103" s="82">
        <f t="shared" si="57"/>
        <v>0</v>
      </c>
      <c r="M103" s="82">
        <v>0</v>
      </c>
      <c r="N103" s="82">
        <f t="shared" si="57"/>
        <v>0</v>
      </c>
      <c r="O103" s="82">
        <f t="shared" si="57"/>
        <v>0</v>
      </c>
      <c r="P103" s="82">
        <f t="shared" si="57"/>
        <v>0</v>
      </c>
      <c r="Q103" s="82">
        <f t="shared" si="57"/>
        <v>0</v>
      </c>
      <c r="R103" s="82">
        <f t="shared" si="57"/>
        <v>0</v>
      </c>
      <c r="S103" s="121">
        <f t="shared" si="57"/>
        <v>0</v>
      </c>
    </row>
    <row r="104" spans="1:19" s="53" customFormat="1" x14ac:dyDescent="0.25">
      <c r="A104" s="75">
        <v>4</v>
      </c>
      <c r="B104" s="76" t="s">
        <v>22</v>
      </c>
      <c r="C104" s="76" t="s">
        <v>43</v>
      </c>
      <c r="D104" s="161" t="s">
        <v>62</v>
      </c>
      <c r="E104" s="162"/>
      <c r="F104" s="77">
        <f t="shared" si="56"/>
        <v>100</v>
      </c>
      <c r="G104" s="78">
        <f>SUM(H104:S104)</f>
        <v>0</v>
      </c>
      <c r="H104" s="78">
        <f t="shared" si="57"/>
        <v>0</v>
      </c>
      <c r="I104" s="78">
        <f t="shared" si="57"/>
        <v>0</v>
      </c>
      <c r="J104" s="78">
        <f t="shared" si="57"/>
        <v>0</v>
      </c>
      <c r="K104" s="78">
        <f t="shared" si="57"/>
        <v>0</v>
      </c>
      <c r="L104" s="78">
        <f t="shared" si="57"/>
        <v>0</v>
      </c>
      <c r="M104" s="78">
        <v>0</v>
      </c>
      <c r="N104" s="78">
        <f t="shared" si="57"/>
        <v>0</v>
      </c>
      <c r="O104" s="78">
        <f t="shared" si="57"/>
        <v>0</v>
      </c>
      <c r="P104" s="78">
        <f t="shared" si="57"/>
        <v>0</v>
      </c>
      <c r="Q104" s="78">
        <f t="shared" si="57"/>
        <v>0</v>
      </c>
      <c r="R104" s="78">
        <f t="shared" si="57"/>
        <v>0</v>
      </c>
      <c r="S104" s="116">
        <f t="shared" si="57"/>
        <v>0</v>
      </c>
    </row>
    <row r="105" spans="1:19" s="53" customFormat="1" x14ac:dyDescent="0.25">
      <c r="A105" s="54">
        <v>4</v>
      </c>
      <c r="B105" s="55" t="s">
        <v>22</v>
      </c>
      <c r="C105" s="55" t="s">
        <v>43</v>
      </c>
      <c r="D105" s="54">
        <v>1</v>
      </c>
      <c r="E105" s="56" t="s">
        <v>62</v>
      </c>
      <c r="F105" s="57">
        <v>100</v>
      </c>
      <c r="G105" s="49">
        <f t="shared" ref="G105:G106" si="58">SUM(H105:S105)</f>
        <v>0</v>
      </c>
      <c r="H105" s="49">
        <v>0</v>
      </c>
      <c r="I105" s="49">
        <v>0</v>
      </c>
      <c r="J105" s="49">
        <v>0</v>
      </c>
      <c r="K105" s="49">
        <v>0</v>
      </c>
      <c r="L105" s="48">
        <v>0</v>
      </c>
      <c r="M105" s="49">
        <v>0</v>
      </c>
      <c r="N105" s="49"/>
      <c r="O105" s="49"/>
      <c r="P105" s="49"/>
      <c r="Q105" s="49"/>
      <c r="R105" s="49"/>
      <c r="S105" s="120"/>
    </row>
    <row r="106" spans="1:19" s="53" customFormat="1" x14ac:dyDescent="0.25">
      <c r="A106" s="79">
        <v>4</v>
      </c>
      <c r="B106" s="80" t="s">
        <v>11</v>
      </c>
      <c r="C106" s="171" t="s">
        <v>84</v>
      </c>
      <c r="D106" s="172"/>
      <c r="E106" s="173"/>
      <c r="F106" s="81">
        <f t="shared" ref="F106:F107" si="59">SUM(F107)</f>
        <v>100</v>
      </c>
      <c r="G106" s="82">
        <f t="shared" si="58"/>
        <v>0</v>
      </c>
      <c r="H106" s="82">
        <f t="shared" ref="H106:S107" si="60">SUM(H107)</f>
        <v>0</v>
      </c>
      <c r="I106" s="82">
        <f t="shared" si="60"/>
        <v>0</v>
      </c>
      <c r="J106" s="82">
        <f t="shared" si="60"/>
        <v>0</v>
      </c>
      <c r="K106" s="82">
        <f t="shared" si="60"/>
        <v>0</v>
      </c>
      <c r="L106" s="82">
        <f t="shared" si="60"/>
        <v>0</v>
      </c>
      <c r="M106" s="82">
        <v>0</v>
      </c>
      <c r="N106" s="82">
        <f t="shared" si="60"/>
        <v>0</v>
      </c>
      <c r="O106" s="82">
        <f t="shared" si="60"/>
        <v>0</v>
      </c>
      <c r="P106" s="82">
        <f t="shared" si="60"/>
        <v>0</v>
      </c>
      <c r="Q106" s="82">
        <f t="shared" si="60"/>
        <v>0</v>
      </c>
      <c r="R106" s="82">
        <f t="shared" si="60"/>
        <v>0</v>
      </c>
      <c r="S106" s="121">
        <f t="shared" si="60"/>
        <v>0</v>
      </c>
    </row>
    <row r="107" spans="1:19" s="63" customFormat="1" x14ac:dyDescent="0.25">
      <c r="A107" s="75">
        <v>4</v>
      </c>
      <c r="B107" s="76" t="s">
        <v>11</v>
      </c>
      <c r="C107" s="76" t="s">
        <v>43</v>
      </c>
      <c r="D107" s="161" t="s">
        <v>91</v>
      </c>
      <c r="E107" s="162"/>
      <c r="F107" s="77">
        <f t="shared" si="59"/>
        <v>100</v>
      </c>
      <c r="G107" s="78">
        <f>SUM(H107:S107)</f>
        <v>0</v>
      </c>
      <c r="H107" s="78">
        <f t="shared" si="60"/>
        <v>0</v>
      </c>
      <c r="I107" s="78">
        <f t="shared" si="60"/>
        <v>0</v>
      </c>
      <c r="J107" s="78">
        <f t="shared" si="60"/>
        <v>0</v>
      </c>
      <c r="K107" s="78">
        <f t="shared" si="60"/>
        <v>0</v>
      </c>
      <c r="L107" s="78">
        <f t="shared" si="60"/>
        <v>0</v>
      </c>
      <c r="M107" s="78">
        <v>0</v>
      </c>
      <c r="N107" s="78">
        <f t="shared" si="60"/>
        <v>0</v>
      </c>
      <c r="O107" s="78">
        <f t="shared" si="60"/>
        <v>0</v>
      </c>
      <c r="P107" s="78">
        <f t="shared" si="60"/>
        <v>0</v>
      </c>
      <c r="Q107" s="78">
        <f t="shared" si="60"/>
        <v>0</v>
      </c>
      <c r="R107" s="78">
        <f t="shared" si="60"/>
        <v>0</v>
      </c>
      <c r="S107" s="116">
        <f t="shared" si="60"/>
        <v>0</v>
      </c>
    </row>
    <row r="108" spans="1:19" s="63" customFormat="1" x14ac:dyDescent="0.25">
      <c r="A108" s="54">
        <v>4</v>
      </c>
      <c r="B108" s="55" t="s">
        <v>11</v>
      </c>
      <c r="C108" s="55" t="s">
        <v>43</v>
      </c>
      <c r="D108" s="54">
        <v>1</v>
      </c>
      <c r="E108" s="56" t="s">
        <v>111</v>
      </c>
      <c r="F108" s="57">
        <v>100</v>
      </c>
      <c r="G108" s="49">
        <f t="shared" ref="G108" si="61">SUM(H108:S108)</f>
        <v>0</v>
      </c>
      <c r="H108" s="49">
        <v>0</v>
      </c>
      <c r="I108" s="49">
        <v>0</v>
      </c>
      <c r="J108" s="49">
        <v>0</v>
      </c>
      <c r="K108" s="49">
        <v>0</v>
      </c>
      <c r="L108" s="48">
        <v>0</v>
      </c>
      <c r="M108" s="49">
        <v>0</v>
      </c>
      <c r="N108" s="49"/>
      <c r="O108" s="49"/>
      <c r="P108" s="49"/>
      <c r="Q108" s="49"/>
      <c r="R108" s="49"/>
      <c r="S108" s="120"/>
    </row>
    <row r="109" spans="1:19" s="63" customFormat="1" x14ac:dyDescent="0.25">
      <c r="A109" s="83"/>
      <c r="B109" s="84"/>
      <c r="C109" s="84"/>
      <c r="D109" s="83"/>
      <c r="E109" s="94"/>
      <c r="F109" s="95"/>
      <c r="G109" s="95"/>
      <c r="H109" s="176"/>
      <c r="I109" s="176"/>
      <c r="J109" s="87"/>
      <c r="K109" s="87"/>
      <c r="L109" s="87"/>
      <c r="M109" s="87"/>
      <c r="N109" s="87"/>
      <c r="O109" s="87"/>
      <c r="P109" s="87"/>
      <c r="Q109" s="87"/>
      <c r="R109" s="87"/>
      <c r="S109" s="122"/>
    </row>
    <row r="110" spans="1:19" s="63" customFormat="1" x14ac:dyDescent="0.25">
      <c r="A110" s="83"/>
      <c r="B110" s="84"/>
      <c r="C110" s="84"/>
      <c r="D110" s="83"/>
      <c r="E110" s="94"/>
      <c r="F110" s="95"/>
      <c r="G110" s="95"/>
      <c r="H110" s="71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123"/>
    </row>
    <row r="111" spans="1:19" s="63" customFormat="1" x14ac:dyDescent="0.25">
      <c r="A111" s="83"/>
      <c r="B111" s="84"/>
      <c r="C111" s="84"/>
      <c r="D111" s="83"/>
      <c r="E111" s="94"/>
      <c r="F111" s="95"/>
      <c r="G111" s="95"/>
      <c r="H111" s="71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123"/>
    </row>
    <row r="112" spans="1:19" s="63" customFormat="1" x14ac:dyDescent="0.25">
      <c r="A112" s="83"/>
      <c r="B112" s="84"/>
      <c r="C112" s="84"/>
      <c r="D112" s="83"/>
      <c r="E112" s="94"/>
      <c r="F112" s="95"/>
      <c r="G112" s="95"/>
      <c r="H112" s="71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123"/>
    </row>
    <row r="113" spans="1:19" s="63" customFormat="1" x14ac:dyDescent="0.25">
      <c r="A113" s="83"/>
      <c r="B113" s="84"/>
      <c r="C113" s="84"/>
      <c r="D113" s="83"/>
      <c r="E113" s="94"/>
      <c r="F113" s="95"/>
      <c r="G113" s="95"/>
      <c r="H113" s="71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123"/>
    </row>
    <row r="114" spans="1:19" s="63" customFormat="1" ht="15" customHeight="1" x14ac:dyDescent="0.25">
      <c r="A114" s="177" t="s">
        <v>0</v>
      </c>
      <c r="B114" s="178"/>
      <c r="C114" s="178"/>
      <c r="D114" s="178"/>
      <c r="E114" s="179" t="s">
        <v>103</v>
      </c>
      <c r="F114" s="181" t="s">
        <v>132</v>
      </c>
      <c r="G114" s="183" t="s">
        <v>129</v>
      </c>
      <c r="H114" s="164" t="s">
        <v>117</v>
      </c>
      <c r="I114" s="174" t="s">
        <v>118</v>
      </c>
      <c r="J114" s="174" t="s">
        <v>119</v>
      </c>
      <c r="K114" s="174" t="s">
        <v>120</v>
      </c>
      <c r="L114" s="174" t="s">
        <v>121</v>
      </c>
      <c r="M114" s="181" t="s">
        <v>122</v>
      </c>
      <c r="N114" s="174" t="s">
        <v>123</v>
      </c>
      <c r="O114" s="174" t="s">
        <v>124</v>
      </c>
      <c r="P114" s="174" t="s">
        <v>125</v>
      </c>
      <c r="Q114" s="174" t="s">
        <v>126</v>
      </c>
      <c r="R114" s="174" t="s">
        <v>127</v>
      </c>
      <c r="S114" s="184" t="s">
        <v>128</v>
      </c>
    </row>
    <row r="115" spans="1:19" s="53" customFormat="1" ht="14.25" x14ac:dyDescent="0.2">
      <c r="A115" s="89" t="s">
        <v>1</v>
      </c>
      <c r="B115" s="89" t="s">
        <v>2</v>
      </c>
      <c r="C115" s="89" t="s">
        <v>3</v>
      </c>
      <c r="D115" s="90" t="s">
        <v>4</v>
      </c>
      <c r="E115" s="180"/>
      <c r="F115" s="182"/>
      <c r="G115" s="182"/>
      <c r="H115" s="165"/>
      <c r="I115" s="175"/>
      <c r="J115" s="175"/>
      <c r="K115" s="175"/>
      <c r="L115" s="175"/>
      <c r="M115" s="182"/>
      <c r="N115" s="175"/>
      <c r="O115" s="175"/>
      <c r="P115" s="175"/>
      <c r="Q115" s="175"/>
      <c r="R115" s="175"/>
      <c r="S115" s="185"/>
    </row>
    <row r="116" spans="1:19" s="53" customFormat="1" x14ac:dyDescent="0.25">
      <c r="A116" s="91">
        <v>9</v>
      </c>
      <c r="B116" s="186" t="s">
        <v>75</v>
      </c>
      <c r="C116" s="187"/>
      <c r="D116" s="187"/>
      <c r="E116" s="188"/>
      <c r="F116" s="92">
        <f>SUM(F117+F130+F133+F136)</f>
        <v>33594600</v>
      </c>
      <c r="G116" s="93">
        <f t="shared" ref="G116" si="62">SUM(H116:S116)</f>
        <v>44429387.960000001</v>
      </c>
      <c r="H116" s="68">
        <f t="shared" ref="H116:S116" si="63">SUM(H117+H130+H133+H136)</f>
        <v>2347092.79</v>
      </c>
      <c r="I116" s="93">
        <f t="shared" si="63"/>
        <v>2814684.1700000004</v>
      </c>
      <c r="J116" s="93">
        <f t="shared" si="63"/>
        <v>3499007.7600000002</v>
      </c>
      <c r="K116" s="93">
        <f t="shared" si="63"/>
        <v>3411563.9600000004</v>
      </c>
      <c r="L116" s="93">
        <f t="shared" si="63"/>
        <v>3185528.7600000002</v>
      </c>
      <c r="M116" s="93">
        <v>3265493.51</v>
      </c>
      <c r="N116" s="93">
        <f t="shared" si="63"/>
        <v>3517402</v>
      </c>
      <c r="O116" s="93">
        <f t="shared" si="63"/>
        <v>4043116.37</v>
      </c>
      <c r="P116" s="93">
        <f t="shared" si="63"/>
        <v>6100258.4900000002</v>
      </c>
      <c r="Q116" s="93">
        <f t="shared" si="63"/>
        <v>3506054</v>
      </c>
      <c r="R116" s="93">
        <f t="shared" si="63"/>
        <v>3269866</v>
      </c>
      <c r="S116" s="124">
        <f t="shared" si="63"/>
        <v>5469320.1499999994</v>
      </c>
    </row>
    <row r="117" spans="1:19" s="53" customFormat="1" x14ac:dyDescent="0.25">
      <c r="A117" s="79">
        <v>9</v>
      </c>
      <c r="B117" s="80" t="s">
        <v>43</v>
      </c>
      <c r="C117" s="171" t="s">
        <v>85</v>
      </c>
      <c r="D117" s="172"/>
      <c r="E117" s="173"/>
      <c r="F117" s="81">
        <f>SUM(F118+F120+F122+F124+F126+F128)</f>
        <v>2652100</v>
      </c>
      <c r="G117" s="82">
        <f t="shared" ref="G117" si="64">SUM(H117:S117)</f>
        <v>6075348.4200000009</v>
      </c>
      <c r="H117" s="82">
        <f t="shared" ref="H117:S117" si="65">SUM(H118+H120+H122+H124+H126+H128)</f>
        <v>227732.34</v>
      </c>
      <c r="I117" s="82">
        <f t="shared" si="65"/>
        <v>333019.05000000005</v>
      </c>
      <c r="J117" s="82">
        <f t="shared" si="65"/>
        <v>552138.06000000006</v>
      </c>
      <c r="K117" s="82">
        <f t="shared" si="65"/>
        <v>767764.82000000007</v>
      </c>
      <c r="L117" s="82">
        <f t="shared" si="65"/>
        <v>623866.94000000006</v>
      </c>
      <c r="M117" s="82">
        <v>490407.80000000005</v>
      </c>
      <c r="N117" s="82">
        <f t="shared" si="65"/>
        <v>408921</v>
      </c>
      <c r="O117" s="82">
        <f t="shared" si="65"/>
        <v>713290.37</v>
      </c>
      <c r="P117" s="82">
        <f t="shared" si="65"/>
        <v>567459.41</v>
      </c>
      <c r="Q117" s="82">
        <f t="shared" si="65"/>
        <v>593449</v>
      </c>
      <c r="R117" s="82">
        <f t="shared" si="65"/>
        <v>123797</v>
      </c>
      <c r="S117" s="121">
        <f t="shared" si="65"/>
        <v>673502.62999999989</v>
      </c>
    </row>
    <row r="118" spans="1:19" s="53" customFormat="1" x14ac:dyDescent="0.25">
      <c r="A118" s="75">
        <v>9</v>
      </c>
      <c r="B118" s="76" t="s">
        <v>43</v>
      </c>
      <c r="C118" s="76" t="s">
        <v>11</v>
      </c>
      <c r="D118" s="161" t="s">
        <v>63</v>
      </c>
      <c r="E118" s="162"/>
      <c r="F118" s="77">
        <f>SUM(F119:F119)</f>
        <v>2000000</v>
      </c>
      <c r="G118" s="78">
        <f t="shared" ref="G118:G130" si="66">SUM(H118:S118)</f>
        <v>4813478.8100000005</v>
      </c>
      <c r="H118" s="78">
        <f t="shared" ref="H118:S118" si="67">SUM(H119:H119)</f>
        <v>180476.5</v>
      </c>
      <c r="I118" s="78">
        <f t="shared" si="67"/>
        <v>217030.14</v>
      </c>
      <c r="J118" s="78">
        <f t="shared" si="67"/>
        <v>421098.07</v>
      </c>
      <c r="K118" s="78">
        <f t="shared" si="67"/>
        <v>694528.78</v>
      </c>
      <c r="L118" s="78">
        <f t="shared" si="67"/>
        <v>567250.03</v>
      </c>
      <c r="M118" s="78">
        <v>258280.7</v>
      </c>
      <c r="N118" s="78">
        <f t="shared" si="67"/>
        <v>352044</v>
      </c>
      <c r="O118" s="78">
        <f t="shared" si="67"/>
        <v>581181.44999999995</v>
      </c>
      <c r="P118" s="78">
        <v>485320.56</v>
      </c>
      <c r="Q118" s="78">
        <f t="shared" si="67"/>
        <v>491722</v>
      </c>
      <c r="R118" s="78">
        <f t="shared" si="67"/>
        <v>0</v>
      </c>
      <c r="S118" s="116">
        <f t="shared" si="67"/>
        <v>564546.57999999996</v>
      </c>
    </row>
    <row r="119" spans="1:19" s="53" customFormat="1" x14ac:dyDescent="0.25">
      <c r="A119" s="54">
        <v>9</v>
      </c>
      <c r="B119" s="55" t="s">
        <v>43</v>
      </c>
      <c r="C119" s="55" t="s">
        <v>11</v>
      </c>
      <c r="D119" s="54">
        <v>1</v>
      </c>
      <c r="E119" s="56" t="s">
        <v>112</v>
      </c>
      <c r="F119" s="57">
        <v>2000000</v>
      </c>
      <c r="G119" s="49">
        <f t="shared" si="66"/>
        <v>4813478.8100000005</v>
      </c>
      <c r="H119" s="49">
        <v>180476.5</v>
      </c>
      <c r="I119" s="49">
        <v>217030.14</v>
      </c>
      <c r="J119" s="49">
        <v>421098.07</v>
      </c>
      <c r="K119" s="96">
        <v>694528.78</v>
      </c>
      <c r="L119" s="49">
        <v>567250.03</v>
      </c>
      <c r="M119" s="49">
        <v>258280.7</v>
      </c>
      <c r="N119" s="49">
        <v>352044</v>
      </c>
      <c r="O119" s="49">
        <v>581181.44999999995</v>
      </c>
      <c r="P119" s="49">
        <v>485320.56</v>
      </c>
      <c r="Q119" s="49">
        <v>491722</v>
      </c>
      <c r="R119" s="49"/>
      <c r="S119" s="113">
        <v>564546.57999999996</v>
      </c>
    </row>
    <row r="120" spans="1:19" s="53" customFormat="1" x14ac:dyDescent="0.25">
      <c r="A120" s="75">
        <v>9</v>
      </c>
      <c r="B120" s="76" t="s">
        <v>43</v>
      </c>
      <c r="C120" s="76" t="s">
        <v>8</v>
      </c>
      <c r="D120" s="161" t="s">
        <v>64</v>
      </c>
      <c r="E120" s="162"/>
      <c r="F120" s="77">
        <f>SUM(F121)</f>
        <v>150000</v>
      </c>
      <c r="G120" s="78">
        <f t="shared" si="66"/>
        <v>6643.59</v>
      </c>
      <c r="H120" s="70">
        <f t="shared" ref="H120:S120" si="68">SUM(H121)</f>
        <v>0</v>
      </c>
      <c r="I120" s="78">
        <f t="shared" si="68"/>
        <v>0</v>
      </c>
      <c r="J120" s="78">
        <f t="shared" si="68"/>
        <v>0</v>
      </c>
      <c r="K120" s="78">
        <f t="shared" si="68"/>
        <v>0</v>
      </c>
      <c r="L120" s="78">
        <f t="shared" si="68"/>
        <v>0</v>
      </c>
      <c r="M120" s="78">
        <v>0</v>
      </c>
      <c r="N120" s="78">
        <f t="shared" si="68"/>
        <v>0</v>
      </c>
      <c r="O120" s="78">
        <f t="shared" si="68"/>
        <v>0</v>
      </c>
      <c r="P120" s="78">
        <f t="shared" si="68"/>
        <v>0</v>
      </c>
      <c r="Q120" s="78">
        <f t="shared" si="68"/>
        <v>517</v>
      </c>
      <c r="R120" s="78">
        <f t="shared" si="68"/>
        <v>0</v>
      </c>
      <c r="S120" s="116">
        <f t="shared" si="68"/>
        <v>6126.59</v>
      </c>
    </row>
    <row r="121" spans="1:19" s="53" customFormat="1" x14ac:dyDescent="0.25">
      <c r="A121" s="54">
        <v>9</v>
      </c>
      <c r="B121" s="55" t="s">
        <v>43</v>
      </c>
      <c r="C121" s="55" t="s">
        <v>8</v>
      </c>
      <c r="D121" s="54">
        <v>1</v>
      </c>
      <c r="E121" s="56" t="s">
        <v>114</v>
      </c>
      <c r="F121" s="57">
        <v>150000</v>
      </c>
      <c r="G121" s="49">
        <f t="shared" si="66"/>
        <v>6643.59</v>
      </c>
      <c r="H121" s="49">
        <v>0</v>
      </c>
      <c r="I121" s="49">
        <v>0</v>
      </c>
      <c r="J121" s="49">
        <v>0</v>
      </c>
      <c r="K121" s="49">
        <v>0</v>
      </c>
      <c r="L121" s="49">
        <v>0</v>
      </c>
      <c r="M121" s="49">
        <v>0</v>
      </c>
      <c r="N121" s="49"/>
      <c r="O121" s="49"/>
      <c r="P121" s="49"/>
      <c r="Q121" s="49">
        <v>517</v>
      </c>
      <c r="R121" s="49"/>
      <c r="S121" s="113">
        <v>6126.59</v>
      </c>
    </row>
    <row r="122" spans="1:19" s="53" customFormat="1" x14ac:dyDescent="0.25">
      <c r="A122" s="75">
        <v>9</v>
      </c>
      <c r="B122" s="76" t="s">
        <v>43</v>
      </c>
      <c r="C122" s="76" t="s">
        <v>14</v>
      </c>
      <c r="D122" s="161" t="s">
        <v>92</v>
      </c>
      <c r="E122" s="162"/>
      <c r="F122" s="97">
        <f>SUM(F123)</f>
        <v>500000</v>
      </c>
      <c r="G122" s="78">
        <f t="shared" si="66"/>
        <v>1255226.02</v>
      </c>
      <c r="H122" s="72">
        <f t="shared" ref="H122:S122" si="69">SUM(H123)</f>
        <v>47255.839999999997</v>
      </c>
      <c r="I122" s="98">
        <f t="shared" si="69"/>
        <v>115988.91</v>
      </c>
      <c r="J122" s="98">
        <f t="shared" si="69"/>
        <v>131039.99</v>
      </c>
      <c r="K122" s="98">
        <f t="shared" si="69"/>
        <v>73236.039999999994</v>
      </c>
      <c r="L122" s="98">
        <f t="shared" si="69"/>
        <v>56616.91</v>
      </c>
      <c r="M122" s="98">
        <v>232127.1</v>
      </c>
      <c r="N122" s="98">
        <f t="shared" si="69"/>
        <v>56877</v>
      </c>
      <c r="O122" s="98">
        <f t="shared" si="69"/>
        <v>132108.92000000001</v>
      </c>
      <c r="P122" s="98">
        <f t="shared" si="69"/>
        <v>82138.850000000006</v>
      </c>
      <c r="Q122" s="98">
        <f t="shared" si="69"/>
        <v>101210</v>
      </c>
      <c r="R122" s="98">
        <f t="shared" si="69"/>
        <v>123797</v>
      </c>
      <c r="S122" s="125">
        <f t="shared" si="69"/>
        <v>102829.46</v>
      </c>
    </row>
    <row r="123" spans="1:19" s="53" customFormat="1" x14ac:dyDescent="0.25">
      <c r="A123" s="54">
        <v>9</v>
      </c>
      <c r="B123" s="55" t="s">
        <v>43</v>
      </c>
      <c r="C123" s="55" t="s">
        <v>14</v>
      </c>
      <c r="D123" s="54">
        <v>1</v>
      </c>
      <c r="E123" s="56" t="s">
        <v>113</v>
      </c>
      <c r="F123" s="57">
        <v>500000</v>
      </c>
      <c r="G123" s="49">
        <f t="shared" si="66"/>
        <v>1255226.02</v>
      </c>
      <c r="H123" s="49">
        <v>47255.839999999997</v>
      </c>
      <c r="I123" s="49">
        <v>115988.91</v>
      </c>
      <c r="J123" s="49">
        <v>131039.99</v>
      </c>
      <c r="K123" s="96">
        <v>73236.039999999994</v>
      </c>
      <c r="L123" s="49">
        <v>56616.91</v>
      </c>
      <c r="M123" s="49">
        <v>232127.1</v>
      </c>
      <c r="N123" s="49">
        <v>56877</v>
      </c>
      <c r="O123" s="49">
        <v>132108.92000000001</v>
      </c>
      <c r="P123" s="49">
        <v>82138.850000000006</v>
      </c>
      <c r="Q123" s="49">
        <v>101210</v>
      </c>
      <c r="R123" s="49">
        <v>123797</v>
      </c>
      <c r="S123" s="120">
        <v>102829.46</v>
      </c>
    </row>
    <row r="124" spans="1:19" s="53" customFormat="1" x14ac:dyDescent="0.25">
      <c r="A124" s="75">
        <v>9</v>
      </c>
      <c r="B124" s="76" t="s">
        <v>43</v>
      </c>
      <c r="C124" s="76" t="s">
        <v>16</v>
      </c>
      <c r="D124" s="161" t="s">
        <v>93</v>
      </c>
      <c r="E124" s="162"/>
      <c r="F124" s="77">
        <f>SUM(F125)</f>
        <v>1000</v>
      </c>
      <c r="G124" s="78">
        <f t="shared" si="66"/>
        <v>0</v>
      </c>
      <c r="H124" s="73">
        <f t="shared" ref="H124:S124" si="70">SUM(H125)</f>
        <v>0</v>
      </c>
      <c r="I124" s="99">
        <f t="shared" si="70"/>
        <v>0</v>
      </c>
      <c r="J124" s="99">
        <f t="shared" si="70"/>
        <v>0</v>
      </c>
      <c r="K124" s="99">
        <f t="shared" si="70"/>
        <v>0</v>
      </c>
      <c r="L124" s="99">
        <f t="shared" si="70"/>
        <v>0</v>
      </c>
      <c r="M124" s="99">
        <v>0</v>
      </c>
      <c r="N124" s="99">
        <f t="shared" si="70"/>
        <v>0</v>
      </c>
      <c r="O124" s="99">
        <f t="shared" si="70"/>
        <v>0</v>
      </c>
      <c r="P124" s="99">
        <f t="shared" si="70"/>
        <v>0</v>
      </c>
      <c r="Q124" s="99">
        <f t="shared" si="70"/>
        <v>0</v>
      </c>
      <c r="R124" s="99">
        <f t="shared" si="70"/>
        <v>0</v>
      </c>
      <c r="S124" s="126">
        <f t="shared" si="70"/>
        <v>0</v>
      </c>
    </row>
    <row r="125" spans="1:19" s="53" customFormat="1" x14ac:dyDescent="0.25">
      <c r="A125" s="54">
        <v>9</v>
      </c>
      <c r="B125" s="55" t="s">
        <v>43</v>
      </c>
      <c r="C125" s="55" t="s">
        <v>65</v>
      </c>
      <c r="D125" s="54">
        <v>1</v>
      </c>
      <c r="E125" s="56" t="s">
        <v>93</v>
      </c>
      <c r="F125" s="57">
        <v>1000</v>
      </c>
      <c r="G125" s="49">
        <f t="shared" si="66"/>
        <v>0</v>
      </c>
      <c r="H125" s="49">
        <v>0</v>
      </c>
      <c r="I125" s="49">
        <v>0</v>
      </c>
      <c r="J125" s="49">
        <v>0</v>
      </c>
      <c r="K125" s="49">
        <v>0</v>
      </c>
      <c r="L125" s="48">
        <v>0</v>
      </c>
      <c r="M125" s="49">
        <v>0</v>
      </c>
      <c r="N125" s="49"/>
      <c r="O125" s="49"/>
      <c r="P125" s="49"/>
      <c r="Q125" s="49"/>
      <c r="R125" s="49"/>
      <c r="S125" s="120"/>
    </row>
    <row r="126" spans="1:19" s="53" customFormat="1" x14ac:dyDescent="0.25">
      <c r="A126" s="75">
        <v>9</v>
      </c>
      <c r="B126" s="76" t="s">
        <v>43</v>
      </c>
      <c r="C126" s="76" t="s">
        <v>39</v>
      </c>
      <c r="D126" s="161" t="s">
        <v>94</v>
      </c>
      <c r="E126" s="162"/>
      <c r="F126" s="77">
        <f>SUM(F127)</f>
        <v>1000</v>
      </c>
      <c r="G126" s="78">
        <f t="shared" si="66"/>
        <v>0</v>
      </c>
      <c r="H126" s="73">
        <f t="shared" ref="H126:S126" si="71">SUM(H127)</f>
        <v>0</v>
      </c>
      <c r="I126" s="99">
        <f t="shared" si="71"/>
        <v>0</v>
      </c>
      <c r="J126" s="99">
        <f t="shared" si="71"/>
        <v>0</v>
      </c>
      <c r="K126" s="99">
        <f t="shared" si="71"/>
        <v>0</v>
      </c>
      <c r="L126" s="99">
        <f t="shared" si="71"/>
        <v>0</v>
      </c>
      <c r="M126" s="99">
        <v>0</v>
      </c>
      <c r="N126" s="99">
        <f t="shared" si="71"/>
        <v>0</v>
      </c>
      <c r="O126" s="99">
        <f t="shared" si="71"/>
        <v>0</v>
      </c>
      <c r="P126" s="99">
        <f t="shared" si="71"/>
        <v>0</v>
      </c>
      <c r="Q126" s="99">
        <f t="shared" si="71"/>
        <v>0</v>
      </c>
      <c r="R126" s="99">
        <f t="shared" si="71"/>
        <v>0</v>
      </c>
      <c r="S126" s="126">
        <f t="shared" si="71"/>
        <v>0</v>
      </c>
    </row>
    <row r="127" spans="1:19" s="53" customFormat="1" x14ac:dyDescent="0.25">
      <c r="A127" s="54">
        <v>9</v>
      </c>
      <c r="B127" s="55" t="s">
        <v>43</v>
      </c>
      <c r="C127" s="55" t="s">
        <v>39</v>
      </c>
      <c r="D127" s="54">
        <v>1</v>
      </c>
      <c r="E127" s="56" t="s">
        <v>94</v>
      </c>
      <c r="F127" s="47">
        <v>1000</v>
      </c>
      <c r="G127" s="49">
        <f t="shared" si="66"/>
        <v>0</v>
      </c>
      <c r="H127" s="49">
        <v>0</v>
      </c>
      <c r="I127" s="49">
        <v>0</v>
      </c>
      <c r="J127" s="49">
        <v>0</v>
      </c>
      <c r="K127" s="49">
        <v>0</v>
      </c>
      <c r="L127" s="48">
        <v>0</v>
      </c>
      <c r="M127" s="49">
        <v>0</v>
      </c>
      <c r="N127" s="49"/>
      <c r="O127" s="49"/>
      <c r="P127" s="49"/>
      <c r="Q127" s="49"/>
      <c r="R127" s="49"/>
      <c r="S127" s="120"/>
    </row>
    <row r="128" spans="1:19" s="53" customFormat="1" x14ac:dyDescent="0.25">
      <c r="A128" s="75">
        <v>9</v>
      </c>
      <c r="B128" s="76" t="s">
        <v>43</v>
      </c>
      <c r="C128" s="76" t="s">
        <v>65</v>
      </c>
      <c r="D128" s="161" t="s">
        <v>66</v>
      </c>
      <c r="E128" s="162"/>
      <c r="F128" s="77">
        <f>SUM(F129)</f>
        <v>100</v>
      </c>
      <c r="G128" s="78">
        <f t="shared" si="66"/>
        <v>0</v>
      </c>
      <c r="H128" s="70">
        <f t="shared" ref="H128:S128" si="72">SUM(H129)</f>
        <v>0</v>
      </c>
      <c r="I128" s="78">
        <f t="shared" si="72"/>
        <v>0</v>
      </c>
      <c r="J128" s="78">
        <f t="shared" si="72"/>
        <v>0</v>
      </c>
      <c r="K128" s="78">
        <f t="shared" si="72"/>
        <v>0</v>
      </c>
      <c r="L128" s="78">
        <f t="shared" si="72"/>
        <v>0</v>
      </c>
      <c r="M128" s="78">
        <v>0</v>
      </c>
      <c r="N128" s="78">
        <f t="shared" si="72"/>
        <v>0</v>
      </c>
      <c r="O128" s="78">
        <f t="shared" si="72"/>
        <v>0</v>
      </c>
      <c r="P128" s="78">
        <f t="shared" si="72"/>
        <v>0</v>
      </c>
      <c r="Q128" s="78">
        <f t="shared" si="72"/>
        <v>0</v>
      </c>
      <c r="R128" s="78">
        <f t="shared" si="72"/>
        <v>0</v>
      </c>
      <c r="S128" s="116">
        <f t="shared" si="72"/>
        <v>0</v>
      </c>
    </row>
    <row r="129" spans="1:19" s="53" customFormat="1" x14ac:dyDescent="0.25">
      <c r="A129" s="54">
        <v>9</v>
      </c>
      <c r="B129" s="55" t="s">
        <v>43</v>
      </c>
      <c r="C129" s="55" t="s">
        <v>65</v>
      </c>
      <c r="D129" s="54">
        <v>1</v>
      </c>
      <c r="E129" s="56" t="s">
        <v>66</v>
      </c>
      <c r="F129" s="57">
        <v>100</v>
      </c>
      <c r="G129" s="49">
        <f t="shared" si="66"/>
        <v>0</v>
      </c>
      <c r="H129" s="49">
        <v>0</v>
      </c>
      <c r="I129" s="49">
        <v>0</v>
      </c>
      <c r="J129" s="49">
        <v>0</v>
      </c>
      <c r="K129" s="49">
        <v>0</v>
      </c>
      <c r="L129" s="48">
        <v>0</v>
      </c>
      <c r="M129" s="49">
        <v>0</v>
      </c>
      <c r="N129" s="49"/>
      <c r="O129" s="49"/>
      <c r="P129" s="49"/>
      <c r="Q129" s="49"/>
      <c r="R129" s="49"/>
      <c r="S129" s="120"/>
    </row>
    <row r="130" spans="1:19" s="53" customFormat="1" x14ac:dyDescent="0.25">
      <c r="A130" s="79">
        <v>9</v>
      </c>
      <c r="B130" s="80" t="s">
        <v>9</v>
      </c>
      <c r="C130" s="171" t="s">
        <v>86</v>
      </c>
      <c r="D130" s="172"/>
      <c r="E130" s="173"/>
      <c r="F130" s="81">
        <f t="shared" ref="F130:F131" si="73">SUM(F131)</f>
        <v>20000000</v>
      </c>
      <c r="G130" s="82">
        <f t="shared" si="66"/>
        <v>31494557.109999999</v>
      </c>
      <c r="H130" s="82">
        <f t="shared" ref="H130:S131" si="74">SUM(H131)</f>
        <v>2040202.45</v>
      </c>
      <c r="I130" s="82">
        <f t="shared" si="74"/>
        <v>2449417.31</v>
      </c>
      <c r="J130" s="82">
        <f t="shared" si="74"/>
        <v>2683225.87</v>
      </c>
      <c r="K130" s="82">
        <f t="shared" si="74"/>
        <v>2562069.91</v>
      </c>
      <c r="L130" s="82">
        <f t="shared" si="74"/>
        <v>2250888.11</v>
      </c>
      <c r="M130" s="82">
        <v>2537106.96</v>
      </c>
      <c r="N130" s="82">
        <f t="shared" si="74"/>
        <v>2205316</v>
      </c>
      <c r="O130" s="82">
        <f t="shared" si="74"/>
        <v>2359800</v>
      </c>
      <c r="P130" s="82">
        <f t="shared" si="74"/>
        <v>2657220.08</v>
      </c>
      <c r="Q130" s="82">
        <f t="shared" si="74"/>
        <v>2437693</v>
      </c>
      <c r="R130" s="82">
        <f t="shared" si="74"/>
        <v>2972590</v>
      </c>
      <c r="S130" s="121">
        <f t="shared" si="74"/>
        <v>4339027.42</v>
      </c>
    </row>
    <row r="131" spans="1:19" s="53" customFormat="1" x14ac:dyDescent="0.25">
      <c r="A131" s="75">
        <v>9</v>
      </c>
      <c r="B131" s="76" t="s">
        <v>9</v>
      </c>
      <c r="C131" s="76" t="s">
        <v>9</v>
      </c>
      <c r="D131" s="161" t="s">
        <v>72</v>
      </c>
      <c r="E131" s="162"/>
      <c r="F131" s="77">
        <f t="shared" si="73"/>
        <v>20000000</v>
      </c>
      <c r="G131" s="78">
        <f>SUM(H131:S131)</f>
        <v>31494557.109999999</v>
      </c>
      <c r="H131" s="78">
        <f t="shared" si="74"/>
        <v>2040202.45</v>
      </c>
      <c r="I131" s="78">
        <f t="shared" si="74"/>
        <v>2449417.31</v>
      </c>
      <c r="J131" s="78">
        <f t="shared" si="74"/>
        <v>2683225.87</v>
      </c>
      <c r="K131" s="78">
        <f t="shared" si="74"/>
        <v>2562069.91</v>
      </c>
      <c r="L131" s="78">
        <f t="shared" si="74"/>
        <v>2250888.11</v>
      </c>
      <c r="M131" s="78">
        <v>2537106.96</v>
      </c>
      <c r="N131" s="78">
        <f t="shared" si="74"/>
        <v>2205316</v>
      </c>
      <c r="O131" s="78">
        <f t="shared" si="74"/>
        <v>2359800</v>
      </c>
      <c r="P131" s="78">
        <f t="shared" si="74"/>
        <v>2657220.08</v>
      </c>
      <c r="Q131" s="78">
        <f t="shared" si="74"/>
        <v>2437693</v>
      </c>
      <c r="R131" s="78">
        <f t="shared" si="74"/>
        <v>2972590</v>
      </c>
      <c r="S131" s="116">
        <f t="shared" si="74"/>
        <v>4339027.42</v>
      </c>
    </row>
    <row r="132" spans="1:19" s="53" customFormat="1" x14ac:dyDescent="0.25">
      <c r="A132" s="54">
        <v>9</v>
      </c>
      <c r="B132" s="55" t="s">
        <v>9</v>
      </c>
      <c r="C132" s="55" t="s">
        <v>9</v>
      </c>
      <c r="D132" s="54">
        <v>1</v>
      </c>
      <c r="E132" s="56" t="s">
        <v>67</v>
      </c>
      <c r="F132" s="57">
        <v>20000000</v>
      </c>
      <c r="G132" s="49">
        <f t="shared" ref="G132:G133" si="75">SUM(H132:S132)</f>
        <v>31494557.109999999</v>
      </c>
      <c r="H132" s="49">
        <v>2040202.45</v>
      </c>
      <c r="I132" s="49">
        <v>2449417.31</v>
      </c>
      <c r="J132" s="49">
        <v>2683225.87</v>
      </c>
      <c r="K132" s="96">
        <v>2562069.91</v>
      </c>
      <c r="L132" s="49">
        <v>2250888.11</v>
      </c>
      <c r="M132" s="49">
        <v>2537106.96</v>
      </c>
      <c r="N132" s="49">
        <v>2205316</v>
      </c>
      <c r="O132" s="49">
        <v>2359800</v>
      </c>
      <c r="P132" s="49">
        <v>2657220.08</v>
      </c>
      <c r="Q132" s="49">
        <v>2437693</v>
      </c>
      <c r="R132" s="49">
        <v>2972590</v>
      </c>
      <c r="S132" s="113">
        <v>4339027.42</v>
      </c>
    </row>
    <row r="133" spans="1:19" s="53" customFormat="1" x14ac:dyDescent="0.25">
      <c r="A133" s="79">
        <v>9</v>
      </c>
      <c r="B133" s="80" t="s">
        <v>11</v>
      </c>
      <c r="C133" s="171" t="s">
        <v>87</v>
      </c>
      <c r="D133" s="172"/>
      <c r="E133" s="173"/>
      <c r="F133" s="81">
        <f t="shared" ref="F133:F134" si="76">SUM(F134)</f>
        <v>10000000</v>
      </c>
      <c r="G133" s="82">
        <f t="shared" si="75"/>
        <v>6448068.5899999999</v>
      </c>
      <c r="H133" s="69">
        <f t="shared" ref="H133:S134" si="77">SUM(H134)</f>
        <v>51339.12</v>
      </c>
      <c r="I133" s="69">
        <f t="shared" si="77"/>
        <v>9205.5</v>
      </c>
      <c r="J133" s="82">
        <f t="shared" si="77"/>
        <v>234272.26</v>
      </c>
      <c r="K133" s="82">
        <f t="shared" si="77"/>
        <v>52303.44</v>
      </c>
      <c r="L133" s="82">
        <f t="shared" si="77"/>
        <v>277936.24</v>
      </c>
      <c r="M133" s="82">
        <v>236962.43999999994</v>
      </c>
      <c r="N133" s="82">
        <f t="shared" si="77"/>
        <v>900496</v>
      </c>
      <c r="O133" s="82">
        <f t="shared" si="77"/>
        <v>970009</v>
      </c>
      <c r="P133" s="82">
        <f t="shared" si="77"/>
        <v>2875325</v>
      </c>
      <c r="Q133" s="82">
        <f t="shared" si="77"/>
        <v>461275</v>
      </c>
      <c r="R133" s="82">
        <f t="shared" si="77"/>
        <v>164609</v>
      </c>
      <c r="S133" s="121">
        <f t="shared" si="77"/>
        <v>214335.59</v>
      </c>
    </row>
    <row r="134" spans="1:19" s="53" customFormat="1" x14ac:dyDescent="0.25">
      <c r="A134" s="75">
        <v>9</v>
      </c>
      <c r="B134" s="76" t="s">
        <v>11</v>
      </c>
      <c r="C134" s="76" t="s">
        <v>43</v>
      </c>
      <c r="D134" s="161" t="s">
        <v>69</v>
      </c>
      <c r="E134" s="162"/>
      <c r="F134" s="77">
        <f t="shared" si="76"/>
        <v>10000000</v>
      </c>
      <c r="G134" s="78">
        <f>SUM(H134:S134)</f>
        <v>6448068.5899999999</v>
      </c>
      <c r="H134" s="78">
        <f t="shared" si="77"/>
        <v>51339.12</v>
      </c>
      <c r="I134" s="78">
        <f t="shared" si="77"/>
        <v>9205.5</v>
      </c>
      <c r="J134" s="78">
        <f t="shared" si="77"/>
        <v>234272.26</v>
      </c>
      <c r="K134" s="78">
        <f t="shared" si="77"/>
        <v>52303.44</v>
      </c>
      <c r="L134" s="78">
        <f t="shared" si="77"/>
        <v>277936.24</v>
      </c>
      <c r="M134" s="78">
        <v>236962.43999999994</v>
      </c>
      <c r="N134" s="78">
        <f t="shared" si="77"/>
        <v>900496</v>
      </c>
      <c r="O134" s="78">
        <f t="shared" si="77"/>
        <v>970009</v>
      </c>
      <c r="P134" s="78">
        <f t="shared" si="77"/>
        <v>2875325</v>
      </c>
      <c r="Q134" s="78">
        <f t="shared" si="77"/>
        <v>461275</v>
      </c>
      <c r="R134" s="78">
        <f t="shared" si="77"/>
        <v>164609</v>
      </c>
      <c r="S134" s="116">
        <f t="shared" si="77"/>
        <v>214335.59</v>
      </c>
    </row>
    <row r="135" spans="1:19" s="53" customFormat="1" x14ac:dyDescent="0.25">
      <c r="A135" s="54">
        <v>9</v>
      </c>
      <c r="B135" s="55" t="s">
        <v>11</v>
      </c>
      <c r="C135" s="55" t="s">
        <v>43</v>
      </c>
      <c r="D135" s="54">
        <v>1</v>
      </c>
      <c r="E135" s="56" t="s">
        <v>100</v>
      </c>
      <c r="F135" s="57">
        <v>10000000</v>
      </c>
      <c r="G135" s="49">
        <f t="shared" ref="G135" si="78">SUM(H135:S135)</f>
        <v>6448068.5899999999</v>
      </c>
      <c r="H135" s="49">
        <v>51339.12</v>
      </c>
      <c r="I135" s="49">
        <v>9205.5</v>
      </c>
      <c r="J135" s="49">
        <v>234272.26</v>
      </c>
      <c r="K135" s="49">
        <v>52303.44</v>
      </c>
      <c r="L135" s="49">
        <v>277936.24</v>
      </c>
      <c r="M135" s="49">
        <v>236962.43999999994</v>
      </c>
      <c r="N135" s="49">
        <v>900496</v>
      </c>
      <c r="O135" s="49">
        <v>970009</v>
      </c>
      <c r="P135" s="49">
        <v>2875325</v>
      </c>
      <c r="Q135" s="49">
        <v>461275</v>
      </c>
      <c r="R135" s="49">
        <v>164609</v>
      </c>
      <c r="S135" s="113">
        <v>214335.59</v>
      </c>
    </row>
    <row r="136" spans="1:19" s="53" customFormat="1" x14ac:dyDescent="0.25">
      <c r="A136" s="79">
        <v>9</v>
      </c>
      <c r="B136" s="80" t="s">
        <v>65</v>
      </c>
      <c r="C136" s="171" t="s">
        <v>88</v>
      </c>
      <c r="D136" s="172"/>
      <c r="E136" s="173"/>
      <c r="F136" s="81">
        <f>SUM(F137+F139+F141+F143)</f>
        <v>942500</v>
      </c>
      <c r="G136" s="82">
        <f t="shared" ref="G136:G137" si="79">SUM(H136:S136)</f>
        <v>411413.84</v>
      </c>
      <c r="H136" s="82">
        <f t="shared" ref="H136:S136" si="80">SUM(H137+H139+H141+H143)</f>
        <v>27818.880000000001</v>
      </c>
      <c r="I136" s="82">
        <f t="shared" si="80"/>
        <v>23042.309999999998</v>
      </c>
      <c r="J136" s="82">
        <f t="shared" si="80"/>
        <v>29371.57</v>
      </c>
      <c r="K136" s="82">
        <f t="shared" si="80"/>
        <v>29425.79</v>
      </c>
      <c r="L136" s="82">
        <f t="shared" si="80"/>
        <v>32837.47</v>
      </c>
      <c r="M136" s="82">
        <v>1016.31</v>
      </c>
      <c r="N136" s="82">
        <f t="shared" si="80"/>
        <v>2669</v>
      </c>
      <c r="O136" s="82">
        <f t="shared" si="80"/>
        <v>17</v>
      </c>
      <c r="P136" s="82">
        <f t="shared" si="80"/>
        <v>254</v>
      </c>
      <c r="Q136" s="82">
        <f t="shared" si="80"/>
        <v>13637</v>
      </c>
      <c r="R136" s="82">
        <f t="shared" si="80"/>
        <v>8870</v>
      </c>
      <c r="S136" s="121">
        <f t="shared" si="80"/>
        <v>242454.51</v>
      </c>
    </row>
    <row r="137" spans="1:19" s="53" customFormat="1" x14ac:dyDescent="0.25">
      <c r="A137" s="76" t="s">
        <v>65</v>
      </c>
      <c r="B137" s="76" t="s">
        <v>65</v>
      </c>
      <c r="C137" s="76" t="s">
        <v>9</v>
      </c>
      <c r="D137" s="161" t="s">
        <v>95</v>
      </c>
      <c r="E137" s="162"/>
      <c r="F137" s="81">
        <f>SUM(F138)</f>
        <v>100000</v>
      </c>
      <c r="G137" s="78">
        <f t="shared" si="79"/>
        <v>16379.82</v>
      </c>
      <c r="H137" s="78">
        <f t="shared" ref="H137:S137" si="81">SUM(H138)</f>
        <v>1450</v>
      </c>
      <c r="I137" s="78">
        <f t="shared" si="81"/>
        <v>1030.51</v>
      </c>
      <c r="J137" s="78">
        <f t="shared" si="81"/>
        <v>980</v>
      </c>
      <c r="K137" s="78">
        <f t="shared" si="81"/>
        <v>2625</v>
      </c>
      <c r="L137" s="78">
        <f t="shared" si="81"/>
        <v>1000</v>
      </c>
      <c r="M137" s="78">
        <v>50</v>
      </c>
      <c r="N137" s="78">
        <f t="shared" si="81"/>
        <v>2669</v>
      </c>
      <c r="O137" s="78">
        <f t="shared" si="81"/>
        <v>17</v>
      </c>
      <c r="P137" s="78">
        <f t="shared" si="81"/>
        <v>254</v>
      </c>
      <c r="Q137" s="78">
        <f t="shared" si="81"/>
        <v>2303</v>
      </c>
      <c r="R137" s="78">
        <f t="shared" si="81"/>
        <v>1903</v>
      </c>
      <c r="S137" s="116">
        <f t="shared" si="81"/>
        <v>2098.31</v>
      </c>
    </row>
    <row r="138" spans="1:19" s="53" customFormat="1" x14ac:dyDescent="0.25">
      <c r="A138" s="55" t="s">
        <v>65</v>
      </c>
      <c r="B138" s="55" t="s">
        <v>65</v>
      </c>
      <c r="C138" s="55" t="s">
        <v>9</v>
      </c>
      <c r="D138" s="54">
        <v>1</v>
      </c>
      <c r="E138" s="56" t="s">
        <v>95</v>
      </c>
      <c r="F138" s="47">
        <v>100000</v>
      </c>
      <c r="G138" s="49">
        <f t="shared" ref="G138" si="82">SUM(H138:S138)</f>
        <v>16379.82</v>
      </c>
      <c r="H138" s="49">
        <v>1450</v>
      </c>
      <c r="I138" s="49">
        <v>1030.51</v>
      </c>
      <c r="J138" s="49">
        <v>980</v>
      </c>
      <c r="K138" s="96">
        <v>2625</v>
      </c>
      <c r="L138" s="49">
        <v>1000</v>
      </c>
      <c r="M138" s="49">
        <v>50</v>
      </c>
      <c r="N138" s="49">
        <v>2669</v>
      </c>
      <c r="O138" s="49">
        <v>17</v>
      </c>
      <c r="P138" s="49">
        <v>254</v>
      </c>
      <c r="Q138" s="49">
        <v>2303</v>
      </c>
      <c r="R138" s="49">
        <v>1903</v>
      </c>
      <c r="S138" s="113">
        <v>2098.31</v>
      </c>
    </row>
    <row r="139" spans="1:19" s="53" customFormat="1" x14ac:dyDescent="0.25">
      <c r="A139" s="76" t="s">
        <v>65</v>
      </c>
      <c r="B139" s="76" t="s">
        <v>65</v>
      </c>
      <c r="C139" s="76" t="s">
        <v>22</v>
      </c>
      <c r="D139" s="161" t="s">
        <v>96</v>
      </c>
      <c r="E139" s="162"/>
      <c r="F139" s="77">
        <f>SUM(F140)</f>
        <v>10000</v>
      </c>
      <c r="G139" s="78">
        <f t="shared" ref="G139:G144" si="83">SUM(H139:S139)</f>
        <v>0</v>
      </c>
      <c r="H139" s="70">
        <f t="shared" ref="H139:S139" si="84">SUM(H140)</f>
        <v>0</v>
      </c>
      <c r="I139" s="78">
        <f t="shared" si="84"/>
        <v>0</v>
      </c>
      <c r="J139" s="78">
        <f t="shared" si="84"/>
        <v>0</v>
      </c>
      <c r="K139" s="78">
        <f t="shared" si="84"/>
        <v>0</v>
      </c>
      <c r="L139" s="78">
        <f t="shared" si="84"/>
        <v>0</v>
      </c>
      <c r="M139" s="78">
        <v>0</v>
      </c>
      <c r="N139" s="78">
        <f t="shared" si="84"/>
        <v>0</v>
      </c>
      <c r="O139" s="78">
        <f t="shared" si="84"/>
        <v>0</v>
      </c>
      <c r="P139" s="78">
        <f t="shared" si="84"/>
        <v>0</v>
      </c>
      <c r="Q139" s="78">
        <f t="shared" si="84"/>
        <v>0</v>
      </c>
      <c r="R139" s="78">
        <f t="shared" si="84"/>
        <v>0</v>
      </c>
      <c r="S139" s="116">
        <f t="shared" si="84"/>
        <v>0</v>
      </c>
    </row>
    <row r="140" spans="1:19" s="53" customFormat="1" x14ac:dyDescent="0.25">
      <c r="A140" s="55" t="s">
        <v>65</v>
      </c>
      <c r="B140" s="55" t="s">
        <v>65</v>
      </c>
      <c r="C140" s="55" t="s">
        <v>22</v>
      </c>
      <c r="D140" s="54">
        <v>1</v>
      </c>
      <c r="E140" s="56" t="s">
        <v>96</v>
      </c>
      <c r="F140" s="47">
        <v>10000</v>
      </c>
      <c r="G140" s="49">
        <f t="shared" si="83"/>
        <v>0</v>
      </c>
      <c r="H140" s="49">
        <v>0</v>
      </c>
      <c r="I140" s="49">
        <v>0</v>
      </c>
      <c r="J140" s="49">
        <v>0</v>
      </c>
      <c r="K140" s="49">
        <v>0</v>
      </c>
      <c r="L140" s="48">
        <v>0</v>
      </c>
      <c r="M140" s="49">
        <v>0</v>
      </c>
      <c r="N140" s="49"/>
      <c r="O140" s="49"/>
      <c r="P140" s="49"/>
      <c r="Q140" s="49"/>
      <c r="R140" s="49"/>
      <c r="S140" s="120"/>
    </row>
    <row r="141" spans="1:19" s="53" customFormat="1" x14ac:dyDescent="0.25">
      <c r="A141" s="76" t="s">
        <v>65</v>
      </c>
      <c r="B141" s="76" t="s">
        <v>65</v>
      </c>
      <c r="C141" s="76" t="s">
        <v>11</v>
      </c>
      <c r="D141" s="161" t="s">
        <v>97</v>
      </c>
      <c r="E141" s="162"/>
      <c r="F141" s="77">
        <f>SUM(F142)</f>
        <v>100000</v>
      </c>
      <c r="G141" s="78">
        <f t="shared" si="83"/>
        <v>0</v>
      </c>
      <c r="H141" s="70">
        <f t="shared" ref="H141:S141" si="85">SUM(H142)</f>
        <v>0</v>
      </c>
      <c r="I141" s="78">
        <f t="shared" si="85"/>
        <v>0</v>
      </c>
      <c r="J141" s="78">
        <f t="shared" si="85"/>
        <v>0</v>
      </c>
      <c r="K141" s="78">
        <f t="shared" si="85"/>
        <v>0</v>
      </c>
      <c r="L141" s="78">
        <f t="shared" si="85"/>
        <v>0</v>
      </c>
      <c r="M141" s="78">
        <v>0</v>
      </c>
      <c r="N141" s="78">
        <f t="shared" si="85"/>
        <v>0</v>
      </c>
      <c r="O141" s="78">
        <f t="shared" si="85"/>
        <v>0</v>
      </c>
      <c r="P141" s="78">
        <f t="shared" si="85"/>
        <v>0</v>
      </c>
      <c r="Q141" s="78">
        <f t="shared" si="85"/>
        <v>0</v>
      </c>
      <c r="R141" s="78">
        <f t="shared" si="85"/>
        <v>0</v>
      </c>
      <c r="S141" s="116">
        <f t="shared" si="85"/>
        <v>0</v>
      </c>
    </row>
    <row r="142" spans="1:19" s="53" customFormat="1" x14ac:dyDescent="0.25">
      <c r="A142" s="55" t="s">
        <v>65</v>
      </c>
      <c r="B142" s="55" t="s">
        <v>65</v>
      </c>
      <c r="C142" s="55" t="s">
        <v>11</v>
      </c>
      <c r="D142" s="79">
        <v>1</v>
      </c>
      <c r="E142" s="56" t="s">
        <v>97</v>
      </c>
      <c r="F142" s="47">
        <v>100000</v>
      </c>
      <c r="G142" s="49">
        <f t="shared" si="83"/>
        <v>0</v>
      </c>
      <c r="H142" s="49">
        <v>0</v>
      </c>
      <c r="I142" s="49">
        <v>0</v>
      </c>
      <c r="J142" s="49">
        <v>0</v>
      </c>
      <c r="K142" s="49">
        <v>0</v>
      </c>
      <c r="L142" s="48">
        <v>0</v>
      </c>
      <c r="M142" s="49">
        <v>0</v>
      </c>
      <c r="N142" s="49"/>
      <c r="O142" s="49"/>
      <c r="P142" s="49"/>
      <c r="Q142" s="49"/>
      <c r="R142" s="49"/>
      <c r="S142" s="120"/>
    </row>
    <row r="143" spans="1:19" s="63" customFormat="1" x14ac:dyDescent="0.25">
      <c r="A143" s="100">
        <v>9</v>
      </c>
      <c r="B143" s="101" t="s">
        <v>65</v>
      </c>
      <c r="C143" s="101" t="s">
        <v>41</v>
      </c>
      <c r="D143" s="161" t="s">
        <v>98</v>
      </c>
      <c r="E143" s="162"/>
      <c r="F143" s="77">
        <f>SUM(F144)</f>
        <v>732500</v>
      </c>
      <c r="G143" s="78">
        <f t="shared" si="83"/>
        <v>395034.02</v>
      </c>
      <c r="H143" s="78">
        <f t="shared" ref="H143:S143" si="86">SUM(H144)</f>
        <v>26368.880000000001</v>
      </c>
      <c r="I143" s="78">
        <f t="shared" si="86"/>
        <v>22011.8</v>
      </c>
      <c r="J143" s="78">
        <f t="shared" si="86"/>
        <v>28391.57</v>
      </c>
      <c r="K143" s="78">
        <f t="shared" si="86"/>
        <v>26800.79</v>
      </c>
      <c r="L143" s="78">
        <f t="shared" si="86"/>
        <v>31837.47</v>
      </c>
      <c r="M143" s="78">
        <v>966.31</v>
      </c>
      <c r="N143" s="78">
        <f t="shared" si="86"/>
        <v>0</v>
      </c>
      <c r="O143" s="78">
        <f t="shared" si="86"/>
        <v>0</v>
      </c>
      <c r="P143" s="78">
        <f>SUM(P144)</f>
        <v>0</v>
      </c>
      <c r="Q143" s="78">
        <f t="shared" si="86"/>
        <v>11334</v>
      </c>
      <c r="R143" s="78">
        <f t="shared" si="86"/>
        <v>6967</v>
      </c>
      <c r="S143" s="116">
        <f t="shared" si="86"/>
        <v>240356.2</v>
      </c>
    </row>
    <row r="144" spans="1:19" s="63" customFormat="1" x14ac:dyDescent="0.25">
      <c r="A144" s="54">
        <v>9</v>
      </c>
      <c r="B144" s="55" t="s">
        <v>65</v>
      </c>
      <c r="C144" s="55" t="s">
        <v>41</v>
      </c>
      <c r="D144" s="54">
        <v>1</v>
      </c>
      <c r="E144" s="56" t="s">
        <v>98</v>
      </c>
      <c r="F144" s="57">
        <v>732500</v>
      </c>
      <c r="G144" s="49">
        <f t="shared" si="83"/>
        <v>395034.02</v>
      </c>
      <c r="H144" s="49">
        <v>26368.880000000001</v>
      </c>
      <c r="I144" s="49">
        <v>22011.8</v>
      </c>
      <c r="J144" s="49">
        <v>28391.57</v>
      </c>
      <c r="K144" s="96">
        <v>26800.79</v>
      </c>
      <c r="L144" s="49">
        <v>31837.47</v>
      </c>
      <c r="M144" s="49">
        <v>966.31</v>
      </c>
      <c r="N144" s="49"/>
      <c r="O144" s="49"/>
      <c r="P144" s="49"/>
      <c r="Q144" s="49">
        <v>11334</v>
      </c>
      <c r="R144" s="49">
        <v>6967</v>
      </c>
      <c r="S144" s="113">
        <v>240356.2</v>
      </c>
    </row>
    <row r="145" spans="8:19" x14ac:dyDescent="0.25">
      <c r="H145" s="163" t="s">
        <v>102</v>
      </c>
      <c r="I145" s="163"/>
      <c r="J145" s="25"/>
      <c r="K145" s="25"/>
      <c r="L145" s="25"/>
      <c r="M145" s="25"/>
      <c r="N145" s="25"/>
      <c r="O145" s="25"/>
      <c r="P145" s="87"/>
      <c r="Q145" s="25"/>
      <c r="R145" s="25"/>
      <c r="S145" s="117"/>
    </row>
  </sheetData>
  <mergeCells count="124">
    <mergeCell ref="D139:E139"/>
    <mergeCell ref="D141:E141"/>
    <mergeCell ref="D143:E143"/>
    <mergeCell ref="H145:I145"/>
    <mergeCell ref="C130:E130"/>
    <mergeCell ref="D131:E131"/>
    <mergeCell ref="C133:E133"/>
    <mergeCell ref="D134:E134"/>
    <mergeCell ref="C136:E136"/>
    <mergeCell ref="D137:E137"/>
    <mergeCell ref="D118:E118"/>
    <mergeCell ref="D120:E120"/>
    <mergeCell ref="D122:E122"/>
    <mergeCell ref="D124:E124"/>
    <mergeCell ref="D126:E126"/>
    <mergeCell ref="D128:E128"/>
    <mergeCell ref="P114:P115"/>
    <mergeCell ref="Q114:Q115"/>
    <mergeCell ref="R114:R115"/>
    <mergeCell ref="S114:S115"/>
    <mergeCell ref="B116:E116"/>
    <mergeCell ref="C117:E117"/>
    <mergeCell ref="J114:J115"/>
    <mergeCell ref="K114:K115"/>
    <mergeCell ref="L114:L115"/>
    <mergeCell ref="M114:M115"/>
    <mergeCell ref="N114:N115"/>
    <mergeCell ref="O114:O115"/>
    <mergeCell ref="D104:E104"/>
    <mergeCell ref="C106:E106"/>
    <mergeCell ref="D107:E107"/>
    <mergeCell ref="H109:I109"/>
    <mergeCell ref="A114:D114"/>
    <mergeCell ref="E114:E115"/>
    <mergeCell ref="F114:F115"/>
    <mergeCell ref="G114:G115"/>
    <mergeCell ref="H114:H115"/>
    <mergeCell ref="I114:I115"/>
    <mergeCell ref="B96:E96"/>
    <mergeCell ref="C97:E97"/>
    <mergeCell ref="D98:E98"/>
    <mergeCell ref="C100:E100"/>
    <mergeCell ref="D101:E101"/>
    <mergeCell ref="C103:E103"/>
    <mergeCell ref="C81:E81"/>
    <mergeCell ref="D82:E82"/>
    <mergeCell ref="D84:E84"/>
    <mergeCell ref="D88:E88"/>
    <mergeCell ref="C93:E93"/>
    <mergeCell ref="D94:E94"/>
    <mergeCell ref="O77:O78"/>
    <mergeCell ref="P77:P78"/>
    <mergeCell ref="Q77:Q78"/>
    <mergeCell ref="R77:R78"/>
    <mergeCell ref="S77:S78"/>
    <mergeCell ref="D79:E79"/>
    <mergeCell ref="I77:I78"/>
    <mergeCell ref="J77:J78"/>
    <mergeCell ref="K77:K78"/>
    <mergeCell ref="L77:L78"/>
    <mergeCell ref="M77:M78"/>
    <mergeCell ref="N77:N78"/>
    <mergeCell ref="D65:E65"/>
    <mergeCell ref="C67:E67"/>
    <mergeCell ref="D68:E68"/>
    <mergeCell ref="D70:E70"/>
    <mergeCell ref="H72:I72"/>
    <mergeCell ref="A77:D77"/>
    <mergeCell ref="E77:E78"/>
    <mergeCell ref="F77:F78"/>
    <mergeCell ref="G77:G78"/>
    <mergeCell ref="H77:H78"/>
    <mergeCell ref="D50:E50"/>
    <mergeCell ref="D54:E54"/>
    <mergeCell ref="D56:E56"/>
    <mergeCell ref="C58:E58"/>
    <mergeCell ref="D59:E59"/>
    <mergeCell ref="D62:E62"/>
    <mergeCell ref="P38:P39"/>
    <mergeCell ref="Q38:Q39"/>
    <mergeCell ref="R38:R39"/>
    <mergeCell ref="S38:S39"/>
    <mergeCell ref="D40:E40"/>
    <mergeCell ref="D45:E45"/>
    <mergeCell ref="J38:J39"/>
    <mergeCell ref="K38:K39"/>
    <mergeCell ref="L38:L39"/>
    <mergeCell ref="M38:M39"/>
    <mergeCell ref="N38:N39"/>
    <mergeCell ref="O38:O39"/>
    <mergeCell ref="A38:D38"/>
    <mergeCell ref="E38:E39"/>
    <mergeCell ref="F38:F39"/>
    <mergeCell ref="G38:G39"/>
    <mergeCell ref="H38:H39"/>
    <mergeCell ref="I38:I39"/>
    <mergeCell ref="B10:E10"/>
    <mergeCell ref="C11:E11"/>
    <mergeCell ref="D12:E12"/>
    <mergeCell ref="D25:E25"/>
    <mergeCell ref="D30:E30"/>
    <mergeCell ref="H33:I33"/>
    <mergeCell ref="O7:O8"/>
    <mergeCell ref="P7:P8"/>
    <mergeCell ref="Q7:Q8"/>
    <mergeCell ref="R7:R8"/>
    <mergeCell ref="S7:S8"/>
    <mergeCell ref="A9:E9"/>
    <mergeCell ref="I7:I8"/>
    <mergeCell ref="J7:J8"/>
    <mergeCell ref="K7:K8"/>
    <mergeCell ref="L7:L8"/>
    <mergeCell ref="M7:M8"/>
    <mergeCell ref="N7:N8"/>
    <mergeCell ref="A1:I1"/>
    <mergeCell ref="A2:I2"/>
    <mergeCell ref="A4:I4"/>
    <mergeCell ref="K4:L4"/>
    <mergeCell ref="A5:D5"/>
    <mergeCell ref="A7:D7"/>
    <mergeCell ref="E7:E8"/>
    <mergeCell ref="F7:F8"/>
    <mergeCell ref="G7:G8"/>
    <mergeCell ref="H7:H8"/>
  </mergeCells>
  <pageMargins left="0.9055118110236221" right="0.31496062992125984" top="1.2598425196850394" bottom="0.15748031496062992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GELİR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ekrem.kara</dc:creator>
  <cp:lastModifiedBy>murat ünal</cp:lastModifiedBy>
  <cp:lastPrinted>2015-01-23T08:09:13Z</cp:lastPrinted>
  <dcterms:created xsi:type="dcterms:W3CDTF">2012-09-26T16:19:05Z</dcterms:created>
  <dcterms:modified xsi:type="dcterms:W3CDTF">2015-02-16T14:28:35Z</dcterms:modified>
</cp:coreProperties>
</file>