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gukan.aras\Desktop\2 MÜT\1 Müteahhitlik Site\2025 - 6\"/>
    </mc:Choice>
  </mc:AlternateContent>
  <bookViews>
    <workbookView xWindow="0" yWindow="6000" windowWidth="28800" windowHeight="123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O10" i="1" l="1"/>
  <c r="M10" i="1"/>
  <c r="K10" i="1"/>
  <c r="I10" i="1"/>
  <c r="G10" i="1"/>
  <c r="E10" i="1"/>
  <c r="E11" i="1" l="1"/>
  <c r="A31" i="1" l="1"/>
  <c r="A25" i="1" l="1"/>
  <c r="A29" i="1"/>
  <c r="A20" i="1"/>
  <c r="A27" i="1"/>
  <c r="A24" i="1"/>
  <c r="A23" i="1"/>
  <c r="A21" i="1"/>
  <c r="A18" i="1"/>
  <c r="A19" i="1"/>
  <c r="E16" i="1"/>
  <c r="A28" i="1"/>
  <c r="A26" i="1"/>
  <c r="A30" i="1"/>
  <c r="A22" i="1"/>
  <c r="E12" i="1" l="1"/>
</calcChain>
</file>

<file path=xl/sharedStrings.xml><?xml version="1.0" encoding="utf-8"?>
<sst xmlns="http://schemas.openxmlformats.org/spreadsheetml/2006/main" count="67" uniqueCount="60">
  <si>
    <t>YILLARA GÖRE YAPI GRUP VE SINIFINA GÖRE YAPI BİRİM MALİYETLERİ TABLOSU (TL/m²)</t>
  </si>
  <si>
    <t>YÜRÜRLÜK
TARİHİ</t>
  </si>
  <si>
    <t>YAPI SINIFI</t>
  </si>
  <si>
    <t>II-A</t>
  </si>
  <si>
    <t>II-B</t>
  </si>
  <si>
    <t>II-C</t>
  </si>
  <si>
    <t>III-A</t>
  </si>
  <si>
    <t>III-B</t>
  </si>
  <si>
    <t>IV-A</t>
  </si>
  <si>
    <t>IV-B</t>
  </si>
  <si>
    <t>IV-C</t>
  </si>
  <si>
    <t>V-A</t>
  </si>
  <si>
    <t>V-B</t>
  </si>
  <si>
    <t>V-C</t>
  </si>
  <si>
    <t>V-D</t>
  </si>
  <si>
    <t>YIL/Y. SINIFI</t>
  </si>
  <si>
    <t>2A</t>
  </si>
  <si>
    <t>2B</t>
  </si>
  <si>
    <t>2C</t>
  </si>
  <si>
    <t>3A</t>
  </si>
  <si>
    <t>3B</t>
  </si>
  <si>
    <t>4A</t>
  </si>
  <si>
    <t>4B</t>
  </si>
  <si>
    <t>4C</t>
  </si>
  <si>
    <t>5A</t>
  </si>
  <si>
    <t>5B</t>
  </si>
  <si>
    <t>5C</t>
  </si>
  <si>
    <t>5D</t>
  </si>
  <si>
    <t>SÖZLEŞME BİRİM FİYAT YILI
(RUHSAT YILI)</t>
  </si>
  <si>
    <t>YAPI SINIFI VE GRUBU (ÖR.4A)</t>
  </si>
  <si>
    <t>YAPI ALANI</t>
  </si>
  <si>
    <t>TOPLAM YAPIM İŞİ TUTARI</t>
  </si>
  <si>
    <t>YAPIM İŞİ  TUTARI (₺)</t>
  </si>
  <si>
    <t>MÜTEAHHİT GRUBU</t>
  </si>
  <si>
    <t>B</t>
  </si>
  <si>
    <t>F</t>
  </si>
  <si>
    <t>A</t>
  </si>
  <si>
    <t>B1</t>
  </si>
  <si>
    <t>C</t>
  </si>
  <si>
    <t>C1</t>
  </si>
  <si>
    <t>D</t>
  </si>
  <si>
    <t>D1</t>
  </si>
  <si>
    <t>E</t>
  </si>
  <si>
    <t>E1</t>
  </si>
  <si>
    <t>F1</t>
  </si>
  <si>
    <t>G</t>
  </si>
  <si>
    <t>G1</t>
  </si>
  <si>
    <t>H</t>
  </si>
  <si>
    <t>KÜME YAPI YAPIM İŞİ MİKTARI HESAPLAMA</t>
  </si>
  <si>
    <t>YAPILACAK İŞİN ORANI</t>
  </si>
  <si>
    <t>YETERLİLİK DURUMU</t>
  </si>
  <si>
    <t>ÜSTLENEBİLECEĞİ YAPIM İŞİ TUTARI</t>
  </si>
  <si>
    <t>GEREKLİ OLAN MÜTEAHHİT GRUBU</t>
  </si>
  <si>
    <t>MÜTEAHHİT YAPIM İŞİ YETERLİLİK HESABI</t>
  </si>
  <si>
    <t>YAPILABİLECEK İŞ MİKTARI</t>
  </si>
  <si>
    <t>GRUBU</t>
  </si>
  <si>
    <t>III-C</t>
  </si>
  <si>
    <t>3C</t>
  </si>
  <si>
    <t>I-C</t>
  </si>
  <si>
    <t>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</si>
</sst>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#,##0.00&quot;₺&quot;"/>
    <numFmt numFmtId="166" formatCode="#,##0&quot;₺&quot;"/>
  </numFmts>
  <fonts count="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4" fontId="1" fillId="0" borderId="4" xfId="0" applyNumberFormat="1" applyFont="1" applyBorder="1" applyProtection="1"/>
    <xf numFmtId="3" fontId="2" fillId="0" borderId="4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" fontId="2" fillId="0" borderId="4" xfId="0" applyNumberFormat="1" applyFont="1" applyBorder="1" applyAlignment="1" applyProtection="1">
      <alignment horizontal="center" vertical="center"/>
    </xf>
    <xf numFmtId="165" fontId="7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</xf>
    <xf numFmtId="165" fontId="2" fillId="0" borderId="4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wrapText="1"/>
    </xf>
    <xf numFmtId="165" fontId="1" fillId="0" borderId="4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5" xfId="0" applyBorder="1" applyAlignment="1" applyProtection="1"/>
    <xf numFmtId="0" fontId="4" fillId="0" borderId="0" xfId="0" applyFont="1" applyProtection="1"/>
    <xf numFmtId="0" fontId="5" fillId="0" borderId="0" xfId="0" applyFont="1" applyProtection="1"/>
    <xf numFmtId="166" fontId="0" fillId="0" borderId="0" xfId="0" applyNumberFormat="1" applyFont="1" applyAlignment="1" applyProtection="1"/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/>
      <protection locked="0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K7" sqref="K7:L7"/>
    </sheetView>
  </sheetViews>
  <sheetFormatPr defaultRowHeight="15" x14ac:dyDescent="0.25"/>
  <cols>
    <col min="1" max="1" width="10.28515625" customWidth="1"/>
    <col min="2" max="2" width="12.28515625" bestFit="1" customWidth="1"/>
    <col min="3" max="3" width="11.28515625" bestFit="1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25">
      <c r="A2" s="4" t="s">
        <v>1</v>
      </c>
      <c r="B2" s="5" t="s">
        <v>2</v>
      </c>
      <c r="C2" s="6" t="s">
        <v>58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56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</row>
    <row r="3" spans="1:16" x14ac:dyDescent="0.25">
      <c r="A3" s="7"/>
      <c r="B3" s="6" t="s">
        <v>15</v>
      </c>
      <c r="C3" s="6" t="s">
        <v>59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57</v>
      </c>
      <c r="J3" s="6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</row>
    <row r="4" spans="1:16" x14ac:dyDescent="0.25">
      <c r="A4" s="8">
        <v>45688</v>
      </c>
      <c r="B4" s="6">
        <v>2025</v>
      </c>
      <c r="C4" s="6">
        <v>3300</v>
      </c>
      <c r="D4" s="9">
        <v>6600</v>
      </c>
      <c r="E4" s="9">
        <v>10200</v>
      </c>
      <c r="F4" s="9">
        <v>12400</v>
      </c>
      <c r="G4" s="9">
        <v>17100</v>
      </c>
      <c r="H4" s="9">
        <v>18200</v>
      </c>
      <c r="I4" s="9">
        <v>19150</v>
      </c>
      <c r="J4" s="9">
        <v>21500</v>
      </c>
      <c r="K4" s="9">
        <v>27500</v>
      </c>
      <c r="L4" s="9">
        <v>32600</v>
      </c>
      <c r="M4" s="9">
        <v>34400</v>
      </c>
      <c r="N4" s="9">
        <v>35600</v>
      </c>
      <c r="O4" s="9">
        <v>39500</v>
      </c>
      <c r="P4" s="9">
        <v>43400</v>
      </c>
    </row>
    <row r="5" spans="1:16" x14ac:dyDescent="0.25">
      <c r="A5" s="7" t="s">
        <v>48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7" customHeight="1" x14ac:dyDescent="0.25">
      <c r="A6" s="10" t="s">
        <v>28</v>
      </c>
      <c r="B6" s="11"/>
      <c r="C6" s="11"/>
      <c r="D6" s="11"/>
      <c r="E6" s="35">
        <v>2025</v>
      </c>
      <c r="F6" s="35"/>
      <c r="G6" s="35">
        <v>2025</v>
      </c>
      <c r="H6" s="35"/>
      <c r="I6" s="35">
        <v>2025</v>
      </c>
      <c r="J6" s="35"/>
      <c r="K6" s="35">
        <v>2025</v>
      </c>
      <c r="L6" s="35"/>
      <c r="M6" s="35">
        <v>2025</v>
      </c>
      <c r="N6" s="35"/>
      <c r="O6" s="35">
        <v>2025</v>
      </c>
      <c r="P6" s="35"/>
    </row>
    <row r="7" spans="1:16" x14ac:dyDescent="0.25">
      <c r="A7" s="11" t="s">
        <v>29</v>
      </c>
      <c r="B7" s="11"/>
      <c r="C7" s="11"/>
      <c r="D7" s="11"/>
      <c r="E7" s="36" t="s">
        <v>59</v>
      </c>
      <c r="F7" s="36"/>
      <c r="G7" s="36" t="s">
        <v>19</v>
      </c>
      <c r="H7" s="36"/>
      <c r="I7" s="36" t="s">
        <v>20</v>
      </c>
      <c r="J7" s="36"/>
      <c r="K7" s="36" t="s">
        <v>57</v>
      </c>
      <c r="L7" s="36"/>
      <c r="M7" s="36" t="s">
        <v>21</v>
      </c>
      <c r="N7" s="36"/>
      <c r="O7" s="36" t="s">
        <v>22</v>
      </c>
      <c r="P7" s="36"/>
    </row>
    <row r="8" spans="1:16" x14ac:dyDescent="0.25">
      <c r="A8" s="12" t="s">
        <v>49</v>
      </c>
      <c r="B8" s="13"/>
      <c r="C8" s="13"/>
      <c r="D8" s="14"/>
      <c r="E8" s="37">
        <v>1</v>
      </c>
      <c r="F8" s="38"/>
      <c r="G8" s="37">
        <v>1</v>
      </c>
      <c r="H8" s="38"/>
      <c r="I8" s="37">
        <v>1</v>
      </c>
      <c r="J8" s="38"/>
      <c r="K8" s="37">
        <v>1</v>
      </c>
      <c r="L8" s="38"/>
      <c r="M8" s="37">
        <v>1</v>
      </c>
      <c r="N8" s="38"/>
      <c r="O8" s="37">
        <v>1</v>
      </c>
      <c r="P8" s="38"/>
    </row>
    <row r="9" spans="1:16" x14ac:dyDescent="0.25">
      <c r="A9" s="11" t="s">
        <v>30</v>
      </c>
      <c r="B9" s="11"/>
      <c r="C9" s="11"/>
      <c r="D9" s="11"/>
      <c r="E9" s="39">
        <v>50000</v>
      </c>
      <c r="F9" s="40"/>
      <c r="G9" s="39"/>
      <c r="H9" s="40"/>
      <c r="I9" s="39"/>
      <c r="J9" s="40"/>
      <c r="K9" s="41"/>
      <c r="L9" s="41"/>
      <c r="M9" s="41"/>
      <c r="N9" s="41"/>
      <c r="O9" s="41"/>
      <c r="P9" s="41"/>
    </row>
    <row r="10" spans="1:16" x14ac:dyDescent="0.25">
      <c r="A10" s="11" t="s">
        <v>32</v>
      </c>
      <c r="B10" s="11"/>
      <c r="C10" s="11"/>
      <c r="D10" s="11"/>
      <c r="E10" s="15">
        <f>E9*E8*HLOOKUP(E7,$B$3:$P$4,MATCH(E6,$B$3:$B$4,0),FALSE)</f>
        <v>165000000</v>
      </c>
      <c r="F10" s="15"/>
      <c r="G10" s="15">
        <f>G9*G8*HLOOKUP(G7,$B$3:$P$4,MATCH(G6,$B$3:$B$4,0),FALSE)</f>
        <v>0</v>
      </c>
      <c r="H10" s="15"/>
      <c r="I10" s="15">
        <f>I9*I8*HLOOKUP(I7,$B$3:$P$4,MATCH(I6,$B$3:$B$4,0),FALSE)</f>
        <v>0</v>
      </c>
      <c r="J10" s="15"/>
      <c r="K10" s="15">
        <f>K9*K8*HLOOKUP(K7,$B$3:$P$4,MATCH(K6,$B$3:$B$4,0),FALSE)</f>
        <v>0</v>
      </c>
      <c r="L10" s="15"/>
      <c r="M10" s="15">
        <f>M9*M8*HLOOKUP(M7,$B$3:$P$4,MATCH(M6,$B$3:$B$4,0),FALSE)</f>
        <v>0</v>
      </c>
      <c r="N10" s="15"/>
      <c r="O10" s="15">
        <f>O9*O8*HLOOKUP(O7,$B$3:$P$4,MATCH(O6,$B$3:$B$4,0),FALSE)</f>
        <v>0</v>
      </c>
      <c r="P10" s="15"/>
    </row>
    <row r="11" spans="1:16" x14ac:dyDescent="0.25">
      <c r="A11" s="7" t="s">
        <v>31</v>
      </c>
      <c r="B11" s="7"/>
      <c r="C11" s="7"/>
      <c r="D11" s="7"/>
      <c r="E11" s="16">
        <f>SUM(E10:P10)</f>
        <v>165000000</v>
      </c>
      <c r="F11" s="16"/>
      <c r="G11" s="16"/>
      <c r="H11" s="17"/>
      <c r="I11" s="17"/>
      <c r="J11" s="17"/>
      <c r="K11" s="17"/>
      <c r="L11" s="17"/>
      <c r="M11" s="17"/>
      <c r="N11" s="18"/>
      <c r="O11" s="18"/>
      <c r="P11" s="18"/>
    </row>
    <row r="12" spans="1:16" x14ac:dyDescent="0.25">
      <c r="A12" s="19" t="s">
        <v>52</v>
      </c>
      <c r="B12" s="20"/>
      <c r="C12" s="20"/>
      <c r="D12" s="20"/>
      <c r="E12" s="19" t="str">
        <f>VLOOKUP(A32,A18:D31,2,0)</f>
        <v>F</v>
      </c>
      <c r="F12" s="20"/>
      <c r="G12" s="21"/>
      <c r="H12" s="17"/>
      <c r="I12" s="17"/>
      <c r="J12" s="17"/>
      <c r="K12" s="17"/>
      <c r="L12" s="17"/>
      <c r="M12" s="17"/>
      <c r="N12" s="18"/>
      <c r="O12" s="18"/>
      <c r="P12" s="18"/>
    </row>
    <row r="13" spans="1:16" x14ac:dyDescent="0.25">
      <c r="A13" s="20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18"/>
      <c r="O13" s="18"/>
      <c r="P13" s="18"/>
    </row>
    <row r="14" spans="1:16" x14ac:dyDescent="0.25">
      <c r="A14" s="11" t="s">
        <v>33</v>
      </c>
      <c r="B14" s="11"/>
      <c r="C14" s="11"/>
      <c r="D14" s="11"/>
      <c r="E14" s="36" t="s">
        <v>41</v>
      </c>
      <c r="F14" s="36"/>
      <c r="G14" s="22"/>
      <c r="H14" s="22"/>
      <c r="I14" s="22"/>
      <c r="J14" s="22"/>
      <c r="K14" s="22"/>
      <c r="L14" s="22"/>
      <c r="M14" s="22"/>
      <c r="N14" s="18"/>
      <c r="O14" s="18"/>
      <c r="P14" s="18"/>
    </row>
    <row r="15" spans="1:16" x14ac:dyDescent="0.25">
      <c r="A15" s="11" t="s">
        <v>51</v>
      </c>
      <c r="B15" s="11"/>
      <c r="C15" s="11"/>
      <c r="D15" s="11"/>
      <c r="E15" s="23">
        <f>VLOOKUP(E14,B18:D31,2,0)</f>
        <v>510187500</v>
      </c>
      <c r="F15" s="24"/>
      <c r="G15" s="25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5">
      <c r="A16" s="7" t="s">
        <v>50</v>
      </c>
      <c r="B16" s="7"/>
      <c r="C16" s="7"/>
      <c r="D16" s="7"/>
      <c r="E16" s="27" t="str">
        <f>IF(E15&gt;=E11,"YETERLİ","YETERLİ DEĞİL")</f>
        <v>YETERLİ</v>
      </c>
      <c r="F16" s="27"/>
      <c r="G16" s="27"/>
      <c r="H16" s="26"/>
      <c r="I16" s="26"/>
      <c r="J16" s="26"/>
      <c r="K16" s="26"/>
      <c r="L16" s="26"/>
      <c r="M16" s="26"/>
      <c r="N16" s="26"/>
      <c r="O16" s="26"/>
      <c r="P16" s="26"/>
    </row>
    <row r="17" spans="1:16" hidden="1" x14ac:dyDescent="0.25">
      <c r="A17" s="28"/>
      <c r="B17" s="28" t="s">
        <v>55</v>
      </c>
      <c r="C17" s="29" t="s">
        <v>54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ht="15" hidden="1" customHeight="1" x14ac:dyDescent="0.25">
      <c r="A18" s="30">
        <f t="shared" ref="A18:A30" si="0">IF($E$11&gt;C19,1,0)</f>
        <v>0</v>
      </c>
      <c r="B18" s="31" t="s">
        <v>36</v>
      </c>
      <c r="C18" s="32">
        <v>2040750000</v>
      </c>
      <c r="D18" s="32"/>
      <c r="E18" s="28"/>
      <c r="F18" s="32"/>
      <c r="G18" s="32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15" hidden="1" customHeight="1" x14ac:dyDescent="0.25">
      <c r="A19" s="30">
        <f t="shared" si="0"/>
        <v>0</v>
      </c>
      <c r="B19" s="31" t="s">
        <v>34</v>
      </c>
      <c r="C19" s="32">
        <v>1428525000</v>
      </c>
      <c r="D19" s="32"/>
      <c r="E19" s="28"/>
      <c r="F19" s="32"/>
      <c r="G19" s="32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5" hidden="1" customHeight="1" x14ac:dyDescent="0.25">
      <c r="A20" s="30">
        <f t="shared" si="0"/>
        <v>0</v>
      </c>
      <c r="B20" s="31" t="s">
        <v>37</v>
      </c>
      <c r="C20" s="32">
        <v>1224450000</v>
      </c>
      <c r="D20" s="32"/>
      <c r="E20" s="28"/>
      <c r="F20" s="32"/>
      <c r="G20" s="32"/>
      <c r="H20" s="28"/>
      <c r="I20" s="28"/>
      <c r="J20" s="28"/>
      <c r="K20" s="28"/>
      <c r="L20" s="28"/>
      <c r="M20" s="28"/>
      <c r="N20" s="28"/>
      <c r="O20" s="28"/>
      <c r="P20" s="28"/>
    </row>
    <row r="21" spans="1:16" ht="15" hidden="1" customHeight="1" x14ac:dyDescent="0.25">
      <c r="A21" s="30">
        <f t="shared" si="0"/>
        <v>0</v>
      </c>
      <c r="B21" s="31" t="s">
        <v>38</v>
      </c>
      <c r="C21" s="32">
        <v>1020375000</v>
      </c>
      <c r="D21" s="32"/>
      <c r="E21" s="28"/>
      <c r="F21" s="32"/>
      <c r="G21" s="32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15" hidden="1" customHeight="1" x14ac:dyDescent="0.25">
      <c r="A22" s="30">
        <f t="shared" si="0"/>
        <v>0</v>
      </c>
      <c r="B22" s="31" t="s">
        <v>39</v>
      </c>
      <c r="C22" s="32">
        <v>850312500</v>
      </c>
      <c r="D22" s="32"/>
      <c r="E22" s="28"/>
      <c r="F22" s="32"/>
      <c r="G22" s="32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hidden="1" customHeight="1" x14ac:dyDescent="0.25">
      <c r="A23" s="30">
        <f t="shared" si="0"/>
        <v>0</v>
      </c>
      <c r="B23" s="31" t="s">
        <v>40</v>
      </c>
      <c r="C23" s="32">
        <v>680250000</v>
      </c>
      <c r="D23" s="32"/>
      <c r="E23" s="28"/>
      <c r="F23" s="32"/>
      <c r="G23" s="32"/>
      <c r="H23" s="28"/>
      <c r="I23" s="28"/>
      <c r="J23" s="28"/>
      <c r="K23" s="28"/>
      <c r="L23" s="28"/>
      <c r="M23" s="28"/>
      <c r="N23" s="28"/>
      <c r="O23" s="28"/>
      <c r="P23" s="28"/>
    </row>
    <row r="24" spans="1:16" ht="15" hidden="1" customHeight="1" x14ac:dyDescent="0.25">
      <c r="A24" s="30">
        <f t="shared" si="0"/>
        <v>0</v>
      </c>
      <c r="B24" s="31" t="s">
        <v>41</v>
      </c>
      <c r="C24" s="32">
        <v>510187500</v>
      </c>
      <c r="D24" s="32"/>
      <c r="E24" s="28"/>
      <c r="F24" s="32"/>
      <c r="G24" s="32"/>
      <c r="H24" s="28"/>
      <c r="I24" s="28"/>
      <c r="J24" s="28"/>
      <c r="K24" s="28"/>
      <c r="L24" s="28"/>
      <c r="M24" s="28"/>
      <c r="N24" s="28"/>
      <c r="O24" s="28"/>
      <c r="P24" s="28"/>
    </row>
    <row r="25" spans="1:16" ht="15" hidden="1" customHeight="1" x14ac:dyDescent="0.25">
      <c r="A25" s="30">
        <f t="shared" si="0"/>
        <v>0</v>
      </c>
      <c r="B25" s="31" t="s">
        <v>42</v>
      </c>
      <c r="C25" s="32">
        <v>391143749.99999994</v>
      </c>
      <c r="D25" s="32"/>
      <c r="E25" s="28"/>
      <c r="F25" s="32"/>
      <c r="G25" s="32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5" hidden="1" customHeight="1" x14ac:dyDescent="0.25">
      <c r="A26" s="30">
        <f t="shared" si="0"/>
        <v>0</v>
      </c>
      <c r="B26" s="31" t="s">
        <v>43</v>
      </c>
      <c r="C26" s="32">
        <v>272100000</v>
      </c>
      <c r="D26" s="32"/>
      <c r="E26" s="28"/>
      <c r="F26" s="32"/>
      <c r="G26" s="32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15" hidden="1" customHeight="1" x14ac:dyDescent="0.25">
      <c r="A27" s="30">
        <f t="shared" si="0"/>
        <v>1</v>
      </c>
      <c r="B27" s="31" t="s">
        <v>35</v>
      </c>
      <c r="C27" s="32">
        <v>204075000</v>
      </c>
      <c r="D27" s="32"/>
      <c r="E27" s="28"/>
      <c r="F27" s="32"/>
      <c r="G27" s="32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15" hidden="1" customHeight="1" x14ac:dyDescent="0.25">
      <c r="A28" s="30">
        <f t="shared" si="0"/>
        <v>1</v>
      </c>
      <c r="B28" s="31" t="s">
        <v>44</v>
      </c>
      <c r="C28" s="32">
        <v>151780781.25</v>
      </c>
      <c r="D28" s="32"/>
      <c r="E28" s="28"/>
      <c r="F28" s="32"/>
      <c r="G28" s="32"/>
      <c r="H28" s="28"/>
      <c r="I28" s="28"/>
      <c r="J28" s="28"/>
      <c r="K28" s="28"/>
      <c r="L28" s="28"/>
      <c r="M28" s="28"/>
      <c r="N28" s="28"/>
      <c r="O28" s="28"/>
      <c r="P28" s="28"/>
    </row>
    <row r="29" spans="1:16" ht="15" hidden="1" customHeight="1" x14ac:dyDescent="0.25">
      <c r="A29" s="30">
        <f t="shared" si="0"/>
        <v>1</v>
      </c>
      <c r="B29" s="31" t="s">
        <v>45</v>
      </c>
      <c r="C29" s="32">
        <v>107139375</v>
      </c>
      <c r="D29" s="32"/>
      <c r="E29" s="28"/>
      <c r="F29" s="32"/>
      <c r="G29" s="32"/>
      <c r="H29" s="28"/>
      <c r="I29" s="28"/>
      <c r="J29" s="28"/>
      <c r="K29" s="28"/>
      <c r="L29" s="28"/>
      <c r="M29" s="28"/>
      <c r="N29" s="28"/>
      <c r="O29" s="28"/>
      <c r="P29" s="28"/>
    </row>
    <row r="30" spans="1:16" ht="15" hidden="1" customHeight="1" x14ac:dyDescent="0.25">
      <c r="A30" s="30">
        <f t="shared" si="0"/>
        <v>1</v>
      </c>
      <c r="B30" s="31" t="s">
        <v>46</v>
      </c>
      <c r="C30" s="32">
        <v>76528125</v>
      </c>
      <c r="D30" s="32"/>
      <c r="E30" s="28"/>
      <c r="F30" s="32"/>
      <c r="G30" s="32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15" hidden="1" customHeight="1" x14ac:dyDescent="0.25">
      <c r="A31" s="30">
        <f t="shared" ref="A31" si="1">IF($E$11&gt;D32,1,0)</f>
        <v>1</v>
      </c>
      <c r="B31" s="28" t="s">
        <v>47</v>
      </c>
      <c r="C31" s="33">
        <v>36441964.285714284</v>
      </c>
      <c r="D31" s="32"/>
      <c r="E31" s="28"/>
      <c r="F31" s="32"/>
      <c r="G31" s="32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" hidden="1" customHeight="1" x14ac:dyDescent="0.25">
      <c r="A32" s="34">
        <v>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ht="15" customHeight="1" x14ac:dyDescent="0.25"/>
    <row r="38" ht="15" customHeight="1" x14ac:dyDescent="0.25"/>
    <row r="43" ht="15" customHeight="1" x14ac:dyDescent="0.25"/>
  </sheetData>
  <sheetProtection algorithmName="SHA-512" hashValue="1UmMGp2RKlUgwI+zb2UpWvJOjldUBf3AICd02b7d34tV1LxY3T1OnZCnttfl0cYW0p2qCfelWzD0xJ0VBIvgbA==" saltValue="E6M9K2Uf3V4litsQZCfWTw==" spinCount="100000" sheet="1" objects="1" scenarios="1"/>
  <mergeCells count="51">
    <mergeCell ref="A1:P1"/>
    <mergeCell ref="A2:A3"/>
    <mergeCell ref="A5:P5"/>
    <mergeCell ref="A6:D6"/>
    <mergeCell ref="E6:F6"/>
    <mergeCell ref="G6:H6"/>
    <mergeCell ref="O6:P6"/>
    <mergeCell ref="I6:J6"/>
    <mergeCell ref="M6:N6"/>
    <mergeCell ref="E8:F8"/>
    <mergeCell ref="G8:H8"/>
    <mergeCell ref="K8:L8"/>
    <mergeCell ref="I7:J7"/>
    <mergeCell ref="I8:J8"/>
    <mergeCell ref="I10:J10"/>
    <mergeCell ref="K6:L6"/>
    <mergeCell ref="A9:D9"/>
    <mergeCell ref="E9:F9"/>
    <mergeCell ref="G9:H9"/>
    <mergeCell ref="I9:J9"/>
    <mergeCell ref="A10:D10"/>
    <mergeCell ref="E10:F10"/>
    <mergeCell ref="G10:H10"/>
    <mergeCell ref="K9:L9"/>
    <mergeCell ref="K10:L10"/>
    <mergeCell ref="A7:D7"/>
    <mergeCell ref="E7:F7"/>
    <mergeCell ref="G7:H7"/>
    <mergeCell ref="K7:L7"/>
    <mergeCell ref="A8:D8"/>
    <mergeCell ref="A11:D11"/>
    <mergeCell ref="E11:G11"/>
    <mergeCell ref="A14:D14"/>
    <mergeCell ref="E14:F14"/>
    <mergeCell ref="G14:M14"/>
    <mergeCell ref="A12:D12"/>
    <mergeCell ref="E12:G12"/>
    <mergeCell ref="A13:M13"/>
    <mergeCell ref="E15:F15"/>
    <mergeCell ref="A15:D15"/>
    <mergeCell ref="H15:P16"/>
    <mergeCell ref="A16:D16"/>
    <mergeCell ref="E16:G16"/>
    <mergeCell ref="M7:N7"/>
    <mergeCell ref="M8:N8"/>
    <mergeCell ref="M9:N9"/>
    <mergeCell ref="M10:N10"/>
    <mergeCell ref="O7:P7"/>
    <mergeCell ref="O8:P8"/>
    <mergeCell ref="O9:P9"/>
    <mergeCell ref="O10:P10"/>
  </mergeCells>
  <dataValidations count="3">
    <dataValidation type="list" allowBlank="1" showInputMessage="1" showErrorMessage="1" sqref="E14:F14">
      <formula1>$B$18:$B$31</formula1>
    </dataValidation>
    <dataValidation type="list" allowBlank="1" showInputMessage="1" showErrorMessage="1" sqref="E6:P6">
      <formula1>$B$4</formula1>
    </dataValidation>
    <dataValidation type="list" allowBlank="1" showInputMessage="1" showErrorMessage="1" sqref="E7:P7">
      <formula1>$C$3:$P$3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Cevre ve Sehircilik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Dogukan Aras</dc:creator>
  <cp:lastModifiedBy>Dogukan Aras</cp:lastModifiedBy>
  <dcterms:created xsi:type="dcterms:W3CDTF">2024-08-07T11:46:57Z</dcterms:created>
  <dcterms:modified xsi:type="dcterms:W3CDTF">2025-06-03T09:26:30Z</dcterms:modified>
</cp:coreProperties>
</file>