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D:\2023 Etütler\"/>
    </mc:Choice>
  </mc:AlternateContent>
  <bookViews>
    <workbookView xWindow="-120" yWindow="-120" windowWidth="20730" windowHeight="11160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A34" i="1" l="1"/>
  <c r="A35" i="1"/>
  <c r="A32" i="1"/>
  <c r="A33" i="1"/>
  <c r="A22" i="1" l="1"/>
  <c r="A23" i="1"/>
  <c r="A24" i="1"/>
  <c r="A25" i="1"/>
  <c r="A26" i="1"/>
  <c r="A27" i="1"/>
  <c r="A28" i="1"/>
  <c r="A29" i="1"/>
  <c r="A30" i="1"/>
  <c r="A31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3" i="1" l="1"/>
  <c r="A14" i="1"/>
  <c r="A15" i="1"/>
  <c r="A16" i="1"/>
  <c r="A17" i="1"/>
  <c r="A18" i="1"/>
  <c r="A19" i="1"/>
  <c r="A20" i="1"/>
  <c r="A21" i="1"/>
  <c r="A12" i="1" l="1"/>
  <c r="D124" i="1" l="1"/>
  <c r="C124" i="1" s="1"/>
  <c r="D125" i="1"/>
  <c r="C125" i="1" s="1"/>
  <c r="A4" i="1" l="1"/>
  <c r="A5" i="1"/>
  <c r="A6" i="1"/>
  <c r="A7" i="1"/>
  <c r="A8" i="1"/>
  <c r="A9" i="1"/>
  <c r="A10" i="1"/>
  <c r="A11" i="1"/>
  <c r="A3" i="1"/>
  <c r="D127" i="1" l="1"/>
  <c r="C127" i="1" s="1"/>
  <c r="D126" i="1"/>
  <c r="C126" i="1" s="1"/>
  <c r="D128" i="1"/>
  <c r="C128" i="1" s="1"/>
  <c r="D132" i="1" l="1"/>
  <c r="C132" i="1" s="1"/>
  <c r="D133" i="1"/>
  <c r="C133" i="1" s="1"/>
  <c r="D134" i="1"/>
  <c r="C134" i="1" s="1"/>
  <c r="D135" i="1"/>
  <c r="C135" i="1" s="1"/>
  <c r="D136" i="1"/>
  <c r="C136" i="1" s="1"/>
  <c r="D137" i="1"/>
  <c r="C137" i="1" s="1"/>
  <c r="D138" i="1"/>
  <c r="C138" i="1" s="1"/>
  <c r="D139" i="1"/>
  <c r="C139" i="1" s="1"/>
  <c r="D140" i="1"/>
  <c r="C140" i="1" s="1"/>
  <c r="D141" i="1"/>
  <c r="C141" i="1" s="1"/>
  <c r="D131" i="1"/>
  <c r="C131" i="1" s="1"/>
  <c r="D130" i="1"/>
  <c r="C130" i="1" s="1"/>
  <c r="D129" i="1"/>
  <c r="C129" i="1" s="1"/>
  <c r="D142" i="1"/>
  <c r="C142" i="1" s="1"/>
  <c r="D144" i="1" l="1"/>
  <c r="B154" i="1" s="1"/>
  <c r="D143" i="1"/>
  <c r="B153" i="1" s="1"/>
  <c r="B156" i="1" l="1"/>
  <c r="D145" i="1" s="1"/>
</calcChain>
</file>

<file path=xl/comments1.xml><?xml version="1.0" encoding="utf-8"?>
<comments xmlns="http://schemas.openxmlformats.org/spreadsheetml/2006/main">
  <authors>
    <author>Tan Gürer</author>
  </authors>
  <commentList>
    <comment ref="J1" authorId="0" shapeId="0">
      <text>
        <r>
          <rPr>
            <b/>
            <sz val="9"/>
            <color indexed="81"/>
            <rFont val="Tahoma"/>
            <family val="2"/>
            <charset val="162"/>
          </rPr>
          <t>sayfa koruması
tan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<sst xmlns="http://schemas.openxmlformats.org/spreadsheetml/2006/main" count="185" uniqueCount="105">
  <si>
    <r>
      <rPr>
        <b/>
        <sz val="5"/>
        <rFont val="Calibri"/>
        <family val="2"/>
      </rPr>
      <t xml:space="preserve">SIRA
</t>
    </r>
    <r>
      <rPr>
        <b/>
        <sz val="5"/>
        <rFont val="Calibri"/>
        <family val="2"/>
      </rPr>
      <t>NO</t>
    </r>
  </si>
  <si>
    <r>
      <rPr>
        <b/>
        <sz val="6"/>
        <rFont val="Calibri"/>
        <family val="2"/>
      </rPr>
      <t>İLÇE</t>
    </r>
  </si>
  <si>
    <r>
      <rPr>
        <b/>
        <sz val="6"/>
        <rFont val="Calibri"/>
        <family val="2"/>
      </rPr>
      <t>BELDE/ MAH./MEVKİİ</t>
    </r>
  </si>
  <si>
    <r>
      <rPr>
        <b/>
        <sz val="6"/>
        <rFont val="Calibri"/>
        <family val="2"/>
      </rPr>
      <t>AÇIKLAMA</t>
    </r>
  </si>
  <si>
    <r>
      <rPr>
        <b/>
        <sz val="4.5"/>
        <rFont val="Calibri"/>
        <family val="2"/>
      </rPr>
      <t>Onay makamı İl / Bakanlık</t>
    </r>
  </si>
  <si>
    <r>
      <rPr>
        <b/>
        <sz val="5"/>
        <rFont val="Calibri"/>
        <family val="2"/>
      </rPr>
      <t>Onay Tarihi</t>
    </r>
  </si>
  <si>
    <t>KONYAALTI</t>
  </si>
  <si>
    <t>ALANYA</t>
  </si>
  <si>
    <t>KAŞ</t>
  </si>
  <si>
    <t>KORKUTELİ</t>
  </si>
  <si>
    <t>ELMALI</t>
  </si>
  <si>
    <t>MANAVGAT</t>
  </si>
  <si>
    <t>GAZİPAŞA</t>
  </si>
  <si>
    <t>SERİK</t>
  </si>
  <si>
    <t>GÜNDOĞMUŞ</t>
  </si>
  <si>
    <t>KUMLUCA</t>
  </si>
  <si>
    <t>KEPEZ</t>
  </si>
  <si>
    <t>AKSU</t>
  </si>
  <si>
    <t>İLÇELER</t>
  </si>
  <si>
    <t>AKSEKİ</t>
  </si>
  <si>
    <t>DEMRE</t>
  </si>
  <si>
    <t>DÖŞEMEALTI</t>
  </si>
  <si>
    <t>FİNİKE</t>
  </si>
  <si>
    <t>İBRADI</t>
  </si>
  <si>
    <t>KEMER</t>
  </si>
  <si>
    <t>PAFTA /ADA- PARSEL</t>
  </si>
  <si>
    <t>MURATPAŞA</t>
  </si>
  <si>
    <t>İL ONAYLI</t>
  </si>
  <si>
    <t>MEKANSAL ONAYLI</t>
  </si>
  <si>
    <t>TOPLAM ONAYLI RAPOR</t>
  </si>
  <si>
    <t>TOPLAM MEKANSAL ONAYLI</t>
  </si>
  <si>
    <t>TOPLAM İL ONAYLI</t>
  </si>
  <si>
    <t>tan</t>
  </si>
  <si>
    <t>İL</t>
  </si>
  <si>
    <t>MEKANSAL</t>
  </si>
  <si>
    <t>2024  ONAYLI RAPORLAR</t>
  </si>
  <si>
    <t>Yazır</t>
  </si>
  <si>
    <t>O24-C-22-C-1-C  O24-C-22-C-4-A  O24-C-22-C-4-B  292 Ada 3-4 parseller  4.44 Ha.</t>
  </si>
  <si>
    <t>Arapsuyu</t>
  </si>
  <si>
    <t>O25-A-13-C-2-D  6953 Ada 9 parsel  0.04 Ha</t>
  </si>
  <si>
    <t>O25-A-14-A-4-D   O25-A-14-D-1-A  3766 Ada 16 Parsel  0.15 Ha</t>
  </si>
  <si>
    <t xml:space="preserve">Alaçeşme </t>
  </si>
  <si>
    <t>O27-A-05-C-1-B  104 Ada 6 parsel  0.46ha</t>
  </si>
  <si>
    <t xml:space="preserve">Alacami </t>
  </si>
  <si>
    <t>N26-D-22-D-1-C  N26-D-22-D-1-D  N26-D-22-D-4-A  N26-D-22-D-4-B  114 Ada 48 parsel 2.30 Ha</t>
  </si>
  <si>
    <t>Gümüşlü</t>
  </si>
  <si>
    <t>N24-D-09-B-4-A   186 Ada 106 parsel 0.63 Ha.</t>
  </si>
  <si>
    <t>Muratpaşa</t>
  </si>
  <si>
    <t>Gençlik</t>
  </si>
  <si>
    <t>Belen</t>
  </si>
  <si>
    <t>P24-B-14-D-1-C  P24-B-14-D-4-B   112 Ada 124 parsel 1.2 Ha.</t>
  </si>
  <si>
    <t>O25-A-15-A-4-A  0.08Ha.</t>
  </si>
  <si>
    <t xml:space="preserve">Güzeloba </t>
  </si>
  <si>
    <t>O25-B-12-C-1-C, O25-B-12-C-1-D, O25-B-12-C-2-C, O25-B-12-C-2-D, O25-B-12-C-3-A, O25-B-12-C-3-B, O25-B-12-C-4-A,O25-B-12-C-4-B, O25-B-12-D-2-C, O25-B-12-D-3-B, O25-B-13-D-1-D, O25-B-13-D-4-A   173 Ada 7 Parsel  166.87 Ha.</t>
  </si>
  <si>
    <t>Yeşilbahçe</t>
  </si>
  <si>
    <t>O25-A-15-D-2-C    0.1 Ha.</t>
  </si>
  <si>
    <t>N24-d-19-a-2-b, N24-d-19-a-2-c, N24-d-19-b-1-a, N24-d-19-b-1-b, N24-d-19-b-1-c, N24-d-19-b-1-d, N24-d-19-b-4-a, N24-d-19-b-4-b, N24-d-19-b-2-a, N24-d-19-b-2-b, N24-d-19-b-2-c, N24-d-19-b-2-d, N24-d-19-b-3-a, N24-d-19-b-3-b   189.86 Ha.</t>
  </si>
  <si>
    <t>Aladdin</t>
  </si>
  <si>
    <t>Hacımehmetli</t>
  </si>
  <si>
    <t>O27-C-20-C-4-A ve O27-C-20-C-4-B    2.2 Ha.</t>
  </si>
  <si>
    <t>Güzle</t>
  </si>
  <si>
    <t>O24-B-08-A-3-A, O24-B-08-A-2-D,O24-B-08-A-1-C, O24-B-08-A-4-B  201 Ada 1, 2, 3, 4, 5, 6, 7, 9, 10, 11, 12, 13, 14, 15, 16, 17, 18, 19, 20 Parseller   O24-B-12-B-4-A   119 Ada 56 Parselde  13.73 Ha</t>
  </si>
  <si>
    <t>Pazarcık</t>
  </si>
  <si>
    <t>Liman</t>
  </si>
  <si>
    <t>P28-B-21-C-1-C  P28-B-21-C-1-B  P28-B-21-C-4-A  19.03 Ha</t>
  </si>
  <si>
    <t>Belenli</t>
  </si>
  <si>
    <t>P23-D-09-C-4-B 101 ada 464 parsel 116 ada 1 parsel 182 ada 1-2-3 parseller 2.54 Ha</t>
  </si>
  <si>
    <t>Akörü</t>
  </si>
  <si>
    <t>P23-A-19-A-1-B  P23-A-14-D-4-C 222 ada 4 parsel 1.35 Ha.</t>
  </si>
  <si>
    <t>Göçük</t>
  </si>
  <si>
    <t xml:space="preserve">P28-C-09-B-2-A  P28-C-09-B-2-B  125 ada 13 parsel 4.56 Ha.
</t>
  </si>
  <si>
    <t>Aşağışıklar</t>
  </si>
  <si>
    <t>O26-B-25-B-2-B   159 ada 49 parsel 2.30 Ha</t>
  </si>
  <si>
    <t>Kocapınar</t>
  </si>
  <si>
    <t>O23-C-05-C-1-B  O23-C-05-C-1-C  O23-C-05-C-4-B 29.28 Ha.</t>
  </si>
  <si>
    <t>Çamyuva</t>
  </si>
  <si>
    <t xml:space="preserve">P24-B-14-D-2-C  114 ada  21 parsel    12.46 Ha </t>
  </si>
  <si>
    <t>Tekirova</t>
  </si>
  <si>
    <t>P25-A-01-B-01-A  147 ada 1-2 Parsel   4 Ha.</t>
  </si>
  <si>
    <t>N24-d-07-c-1-a ve N24-d-07-c-1-b  227 ada 01, 05, 06, 09, 10, 11, 17, 18 ve 21 no'lu parseller  9,02 hektar</t>
  </si>
  <si>
    <t>Yeleme</t>
  </si>
  <si>
    <t>Yeşilvadi</t>
  </si>
  <si>
    <t>N26-D-02-C-3-C  132 Ada 01 parsel 1.51Ha.</t>
  </si>
  <si>
    <t>Boğaz</t>
  </si>
  <si>
    <t>O27-C-16-D  O27-C-16-C  O27-C-21-A  O27-C-21-B  133.1 Ha.</t>
  </si>
  <si>
    <t>O25-A-14-D-1-A paftaları 3779  Ada 17 Parselde sınırları belirtilen 0.1 Ha</t>
  </si>
  <si>
    <t>O25-A-14-D-1-A paftaları 8959  Ada 22 Parselde sınırları belirtilen 0.1 Ha</t>
  </si>
  <si>
    <t xml:space="preserve">P23-B-05-A-4-C, P23-B-05-A-4-D P23- B-05-D-1-B, P23-B-05-D-1-A 114 Ada 65, 66, 67, 68, 69, 70, 71, 72, 73, 74, 106, 110, 120, 121, 197 198 Parsel, 155 Ada 150 Parsel, 25.07 Ha
</t>
  </si>
  <si>
    <t>Gölcük</t>
  </si>
  <si>
    <t xml:space="preserve">O24-C-13-A-4-A  O24-C-13-A-4-B 302 Ada 5-6 Parsel,  304 Ada 3 Parsel  6,36 Ha
</t>
  </si>
  <si>
    <t xml:space="preserve">O25-B-17-A-2-B  O25-B-17-B-1-A  28024 ADA 1 PARSEL 0,54 Ha. </t>
  </si>
  <si>
    <t xml:space="preserve">P29-A-18-D-1-A, P29-A-18-D-1-B, P29-A-18-D-1-C, P29-A-18-D-1-D P29-A-18-D-2-A  P29-A-18-D-2-D 80 Ha.
</t>
  </si>
  <si>
    <t>Akoluk</t>
  </si>
  <si>
    <t>Şahinler</t>
  </si>
  <si>
    <t xml:space="preserve">P29-A-02-A-1-A, P29-A-02-A-1-B, P29-A-02-A-1-C, P29-A-02-A-2-A P29-A-02-A-2-D, P29-A-02-A-3-A  P29-A-02-A-4-B 80 Ha.
</t>
  </si>
  <si>
    <t>Bereket</t>
  </si>
  <si>
    <t xml:space="preserve">O26-A-15-A-3-C 0,52 Ha.
</t>
  </si>
  <si>
    <t>Çıplaklı</t>
  </si>
  <si>
    <t xml:space="preserve">N25-D-18-D-3-C N25-D-18-D-3-D N25-D-23-A-2-A N25-D-23-A-2-B N25-D-23-A-2-C N25-D-23-A-3-B N25-D-23-B-1-D N25-D-23-B-4-A 69,18 Ha.
</t>
  </si>
  <si>
    <t>Bayındır</t>
  </si>
  <si>
    <t xml:space="preserve">O23-B-24-B-3-C O23-B-24-B-3-D O23-B-24-C-2-B O23-B-24-C-2-A 137 ADA 30-32-34-35-36-37-39-40  Parseller ile O23-B-24-B-4-C   O23-B-24-B-3-C  O23-B-24-B-3-D O23-B-24-C-2-B O23-B-24-C-2-C 187 Ada 3-4-5-6-7-8-9-10-20-21-22 23-24-25-26-27-28-29-30-31-32-33 34-35-36-37-38-39-40-41-42  Parseller     36,27 Ha.
</t>
  </si>
  <si>
    <t>Şirinyalı</t>
  </si>
  <si>
    <t xml:space="preserve"> O25-A-15-C-3-D 1,71 Ha.
</t>
  </si>
  <si>
    <t>O25-A-15-C-3-C 1.82 Ha.</t>
  </si>
  <si>
    <t>O25-A-15-C-3-C 0.26 Ha.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</si>
</sst>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color rgb="FF000000"/>
      <name val="Times New Roman"/>
      <charset val="204"/>
    </font>
    <font>
      <b/>
      <sz val="6"/>
      <name val="Calibri"/>
      <family val="2"/>
      <charset val="162"/>
    </font>
    <font>
      <b/>
      <sz val="4.5"/>
      <name val="Calibri"/>
      <family val="2"/>
      <charset val="162"/>
    </font>
    <font>
      <b/>
      <sz val="5"/>
      <name val="Calibri"/>
      <family val="2"/>
      <charset val="162"/>
    </font>
    <font>
      <sz val="5.5"/>
      <color rgb="FF000000"/>
      <name val="Calibri"/>
      <family val="2"/>
    </font>
    <font>
      <b/>
      <sz val="5"/>
      <name val="Calibri"/>
      <family val="2"/>
    </font>
    <font>
      <b/>
      <sz val="6"/>
      <name val="Calibri"/>
      <family val="2"/>
    </font>
    <font>
      <b/>
      <sz val="4.5"/>
      <name val="Calibri"/>
      <family val="2"/>
    </font>
    <font>
      <sz val="10"/>
      <color rgb="FF000000"/>
      <name val="Times New Roman"/>
      <family val="1"/>
      <charset val="162"/>
    </font>
    <font>
      <b/>
      <sz val="6"/>
      <name val="Times New Roman"/>
      <family val="1"/>
      <charset val="162"/>
    </font>
    <font>
      <sz val="8"/>
      <name val="Calibri"/>
      <family val="2"/>
      <charset val="162"/>
    </font>
    <font>
      <sz val="8"/>
      <color rgb="FF000000"/>
      <name val="Calibri"/>
      <family val="2"/>
      <charset val="162"/>
    </font>
    <font>
      <sz val="8"/>
      <name val="Times New Roman"/>
      <family val="1"/>
      <charset val="162"/>
    </font>
    <font>
      <sz val="8"/>
      <color rgb="FF000000"/>
      <name val="Times New Roman"/>
      <family val="1"/>
      <charset val="162"/>
    </font>
    <font>
      <sz val="6"/>
      <color rgb="FF000000"/>
      <name val="Times New Roman"/>
      <family val="1"/>
      <charset val="162"/>
    </font>
    <font>
      <sz val="9"/>
      <color rgb="FF000000"/>
      <name val="Times New Roman"/>
      <family val="1"/>
      <charset val="162"/>
    </font>
    <font>
      <b/>
      <sz val="10"/>
      <name val="Calibri"/>
      <family val="2"/>
      <charset val="162"/>
    </font>
    <font>
      <sz val="8"/>
      <color rgb="FF222222"/>
      <name val="Times New Roman"/>
      <family val="1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sz val="8"/>
      <color rgb="FF000000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top"/>
    </xf>
    <xf numFmtId="1" fontId="4" fillId="0" borderId="0" xfId="0" applyNumberFormat="1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wrapText="1"/>
    </xf>
    <xf numFmtId="1" fontId="4" fillId="0" borderId="9" xfId="0" applyNumberFormat="1" applyFont="1" applyFill="1" applyBorder="1" applyAlignment="1">
      <alignment horizontal="center" vertical="center" shrinkToFit="1"/>
    </xf>
    <xf numFmtId="1" fontId="4" fillId="0" borderId="19" xfId="0" applyNumberFormat="1" applyFont="1" applyFill="1" applyBorder="1" applyAlignment="1">
      <alignment horizontal="center" vertical="center" shrinkToFit="1"/>
    </xf>
    <xf numFmtId="0" fontId="0" fillId="3" borderId="10" xfId="0" applyFill="1" applyBorder="1" applyAlignment="1" applyProtection="1">
      <alignment horizontal="center" vertical="center"/>
      <protection hidden="1"/>
    </xf>
    <xf numFmtId="0" fontId="0" fillId="4" borderId="10" xfId="0" applyFill="1" applyBorder="1" applyAlignment="1" applyProtection="1">
      <alignment horizontal="center" vertical="center"/>
      <protection hidden="1"/>
    </xf>
    <xf numFmtId="0" fontId="0" fillId="2" borderId="10" xfId="0" applyFill="1" applyBorder="1" applyAlignment="1" applyProtection="1">
      <alignment horizontal="center" vertical="center"/>
      <protection hidden="1"/>
    </xf>
    <xf numFmtId="0" fontId="0" fillId="0" borderId="3" xfId="0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1" fontId="4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13" fillId="0" borderId="3" xfId="0" applyFont="1" applyFill="1" applyBorder="1" applyAlignment="1" applyProtection="1">
      <alignment horizontal="center" vertical="center" wrapText="1"/>
      <protection locked="0"/>
    </xf>
    <xf numFmtId="0" fontId="10" fillId="0" borderId="20" xfId="0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0" fontId="10" fillId="0" borderId="8" xfId="0" applyFont="1" applyFill="1" applyBorder="1" applyAlignment="1" applyProtection="1">
      <alignment horizontal="center" vertical="center" wrapText="1"/>
      <protection locked="0"/>
    </xf>
    <xf numFmtId="0" fontId="10" fillId="0" borderId="23" xfId="0" applyFont="1" applyFill="1" applyBorder="1" applyAlignment="1" applyProtection="1">
      <alignment vertical="center" wrapText="1"/>
      <protection locked="0"/>
    </xf>
    <xf numFmtId="0" fontId="10" fillId="0" borderId="21" xfId="0" applyFont="1" applyFill="1" applyBorder="1" applyAlignment="1" applyProtection="1">
      <alignment horizontal="center" vertical="center" wrapText="1"/>
      <protection locked="0"/>
    </xf>
    <xf numFmtId="0" fontId="10" fillId="0" borderId="22" xfId="0" applyFont="1" applyFill="1" applyBorder="1" applyAlignment="1" applyProtection="1">
      <alignment horizontal="center" vertical="center" wrapText="1"/>
      <protection locked="0"/>
    </xf>
    <xf numFmtId="0" fontId="10" fillId="0" borderId="7" xfId="0" applyFont="1" applyFill="1" applyBorder="1" applyAlignment="1" applyProtection="1">
      <alignment vertical="center" wrapText="1"/>
      <protection locked="0"/>
    </xf>
    <xf numFmtId="0" fontId="10" fillId="0" borderId="18" xfId="0" applyFont="1" applyFill="1" applyBorder="1" applyAlignment="1" applyProtection="1">
      <alignment horizontal="center" vertical="center" wrapText="1"/>
      <protection locked="0"/>
    </xf>
    <xf numFmtId="0" fontId="13" fillId="0" borderId="7" xfId="0" applyFont="1" applyFill="1" applyBorder="1" applyAlignment="1" applyProtection="1">
      <alignment horizontal="center" vertical="center" wrapText="1"/>
      <protection locked="0"/>
    </xf>
    <xf numFmtId="0" fontId="14" fillId="0" borderId="3" xfId="0" applyFont="1" applyFill="1" applyBorder="1" applyAlignment="1" applyProtection="1">
      <alignment horizontal="center" vertical="center" wrapText="1"/>
      <protection locked="0"/>
    </xf>
    <xf numFmtId="0" fontId="15" fillId="2" borderId="10" xfId="0" applyFont="1" applyFill="1" applyBorder="1" applyAlignment="1" applyProtection="1">
      <protection hidden="1"/>
    </xf>
    <xf numFmtId="0" fontId="15" fillId="2" borderId="11" xfId="0" applyFont="1" applyFill="1" applyBorder="1" applyAlignment="1" applyProtection="1">
      <alignment horizontal="center" vertical="top"/>
      <protection hidden="1"/>
    </xf>
    <xf numFmtId="0" fontId="15" fillId="2" borderId="10" xfId="0" applyFont="1" applyFill="1" applyBorder="1" applyAlignment="1" applyProtection="1">
      <alignment horizontal="center" vertical="center"/>
      <protection hidden="1"/>
    </xf>
    <xf numFmtId="0" fontId="13" fillId="0" borderId="6" xfId="0" applyFont="1" applyBorder="1" applyProtection="1">
      <protection hidden="1"/>
    </xf>
    <xf numFmtId="0" fontId="0" fillId="0" borderId="12" xfId="0" applyFill="1" applyBorder="1" applyAlignment="1" applyProtection="1">
      <alignment horizontal="center" vertical="top"/>
      <protection hidden="1"/>
    </xf>
    <xf numFmtId="0" fontId="0" fillId="0" borderId="14" xfId="0" applyFill="1" applyBorder="1" applyAlignment="1" applyProtection="1">
      <alignment horizontal="center" vertical="center"/>
      <protection hidden="1"/>
    </xf>
    <xf numFmtId="0" fontId="13" fillId="0" borderId="16" xfId="0" applyFont="1" applyBorder="1" applyProtection="1">
      <protection hidden="1"/>
    </xf>
    <xf numFmtId="0" fontId="0" fillId="0" borderId="17" xfId="0" applyFill="1" applyBorder="1" applyAlignment="1" applyProtection="1">
      <alignment horizontal="center" vertical="top"/>
      <protection hidden="1"/>
    </xf>
    <xf numFmtId="0" fontId="0" fillId="0" borderId="13" xfId="0" applyFill="1" applyBorder="1" applyAlignment="1" applyProtection="1">
      <alignment horizontal="center" vertical="center"/>
      <protection hidden="1"/>
    </xf>
    <xf numFmtId="0" fontId="0" fillId="0" borderId="15" xfId="0" applyFill="1" applyBorder="1" applyAlignment="1" applyProtection="1">
      <alignment horizontal="center" vertical="center"/>
      <protection hidden="1"/>
    </xf>
    <xf numFmtId="0" fontId="9" fillId="0" borderId="20" xfId="0" applyFont="1" applyFill="1" applyBorder="1" applyAlignment="1" applyProtection="1">
      <alignment horizontal="center" vertical="top" wrapText="1"/>
      <protection locked="0"/>
    </xf>
    <xf numFmtId="0" fontId="17" fillId="0" borderId="18" xfId="0" applyFont="1" applyFill="1" applyBorder="1" applyAlignment="1" applyProtection="1">
      <alignment horizontal="left" vertical="center" wrapText="1"/>
      <protection locked="0"/>
    </xf>
    <xf numFmtId="14" fontId="11" fillId="0" borderId="3" xfId="0" applyNumberFormat="1" applyFont="1" applyFill="1" applyBorder="1" applyAlignment="1" applyProtection="1">
      <alignment horizontal="center" vertical="center" shrinkToFit="1"/>
      <protection locked="0"/>
    </xf>
    <xf numFmtId="14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14" fontId="11" fillId="0" borderId="3" xfId="0" applyNumberFormat="1" applyFont="1" applyFill="1" applyBorder="1" applyAlignment="1">
      <alignment horizontal="center" vertical="center" shrinkToFit="1"/>
    </xf>
    <xf numFmtId="14" fontId="11" fillId="0" borderId="9" xfId="0" applyNumberFormat="1" applyFont="1" applyFill="1" applyBorder="1" applyAlignment="1">
      <alignment horizontal="center" vertical="center" shrinkToFit="1"/>
    </xf>
    <xf numFmtId="14" fontId="11" fillId="0" borderId="0" xfId="0" applyNumberFormat="1" applyFont="1" applyFill="1" applyBorder="1" applyAlignment="1">
      <alignment horizontal="center" vertical="center" shrinkToFit="1"/>
    </xf>
    <xf numFmtId="14" fontId="0" fillId="0" borderId="0" xfId="0" applyNumberFormat="1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left" vertical="top"/>
    </xf>
    <xf numFmtId="0" fontId="20" fillId="0" borderId="0" xfId="0" applyFont="1" applyFill="1" applyBorder="1" applyAlignment="1">
      <alignment horizontal="center" vertical="center"/>
    </xf>
    <xf numFmtId="0" fontId="20" fillId="0" borderId="24" xfId="0" applyFont="1" applyFill="1" applyBorder="1" applyAlignment="1">
      <alignment horizontal="left" vertical="top"/>
    </xf>
    <xf numFmtId="0" fontId="20" fillId="0" borderId="24" xfId="0" applyFont="1" applyFill="1" applyBorder="1" applyAlignment="1">
      <alignment horizontal="center" vertical="center"/>
    </xf>
    <xf numFmtId="14" fontId="20" fillId="0" borderId="0" xfId="0" applyNumberFormat="1" applyFont="1" applyFill="1" applyBorder="1" applyAlignment="1">
      <alignment horizontal="center" vertical="center"/>
    </xf>
    <xf numFmtId="0" fontId="20" fillId="0" borderId="24" xfId="0" applyFont="1" applyFill="1" applyBorder="1" applyAlignment="1">
      <alignment horizontal="center" vertical="top"/>
    </xf>
    <xf numFmtId="0" fontId="13" fillId="0" borderId="0" xfId="0" applyFont="1" applyFill="1" applyBorder="1" applyAlignment="1">
      <alignment horizontal="left" vertical="top"/>
    </xf>
    <xf numFmtId="0" fontId="17" fillId="0" borderId="18" xfId="0" applyFont="1" applyFill="1" applyBorder="1" applyAlignment="1" applyProtection="1">
      <alignment horizontal="left" vertical="top" wrapText="1"/>
      <protection locked="0"/>
    </xf>
    <xf numFmtId="0" fontId="13" fillId="4" borderId="5" xfId="0" applyFont="1" applyFill="1" applyBorder="1" applyAlignment="1" applyProtection="1">
      <alignment horizontal="left" vertical="top"/>
      <protection hidden="1"/>
    </xf>
    <xf numFmtId="0" fontId="13" fillId="4" borderId="11" xfId="0" applyFont="1" applyFill="1" applyBorder="1" applyAlignment="1" applyProtection="1">
      <alignment horizontal="left" vertical="top"/>
      <protection hidden="1"/>
    </xf>
    <xf numFmtId="0" fontId="13" fillId="3" borderId="5" xfId="0" applyFont="1" applyFill="1" applyBorder="1" applyAlignment="1" applyProtection="1">
      <alignment horizontal="left" vertical="top"/>
      <protection hidden="1"/>
    </xf>
    <xf numFmtId="0" fontId="13" fillId="3" borderId="11" xfId="0" applyFont="1" applyFill="1" applyBorder="1" applyAlignment="1" applyProtection="1">
      <alignment horizontal="left" vertical="top"/>
      <protection hidden="1"/>
    </xf>
    <xf numFmtId="0" fontId="0" fillId="2" borderId="5" xfId="0" applyFill="1" applyBorder="1" applyAlignment="1" applyProtection="1">
      <alignment horizontal="left" vertical="center"/>
      <protection hidden="1"/>
    </xf>
    <xf numFmtId="0" fontId="0" fillId="2" borderId="11" xfId="0" applyFill="1" applyBorder="1" applyAlignment="1" applyProtection="1">
      <alignment horizontal="left" vertical="center"/>
      <protection hidden="1"/>
    </xf>
    <xf numFmtId="0" fontId="16" fillId="0" borderId="1" xfId="0" applyFont="1" applyFill="1" applyBorder="1" applyAlignment="1" applyProtection="1">
      <alignment horizontal="center" vertical="top" wrapText="1"/>
      <protection locked="0"/>
    </xf>
    <xf numFmtId="0" fontId="16" fillId="0" borderId="2" xfId="0" applyFont="1" applyFill="1" applyBorder="1" applyAlignment="1" applyProtection="1">
      <alignment horizontal="center" vertical="top" wrapText="1"/>
      <protection locked="0"/>
    </xf>
  </cellXfs>
  <cellStyles count="1">
    <cellStyle name="Normal" xfId="0" builtinId="0"/>
  </cellStyles>
  <dxfs count="4">
    <dxf>
      <font>
        <color rgb="FFFFFF00"/>
      </font>
    </dxf>
    <dxf>
      <font>
        <color theme="3" tint="0.79998168889431442"/>
      </font>
    </dxf>
    <dxf>
      <font>
        <color theme="6" tint="0.79998168889431442"/>
      </font>
    </dxf>
    <dxf>
      <font>
        <color theme="0" tint="-4.9989318521683403E-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1"/>
  <dimension ref="A1:M156"/>
  <sheetViews>
    <sheetView tabSelected="1" topLeftCell="A28" zoomScale="150" zoomScaleNormal="150" workbookViewId="0">
      <selection activeCell="K18" sqref="K18"/>
    </sheetView>
  </sheetViews>
  <sheetFormatPr defaultRowHeight="12.75" x14ac:dyDescent="0.2"/>
  <cols>
    <col min="1" max="1" width="3" style="1" customWidth="1"/>
    <col min="2" max="2" width="12" style="1" customWidth="1"/>
    <col min="3" max="3" width="14.6640625" customWidth="1"/>
    <col min="4" max="4" width="20.83203125" style="1" customWidth="1"/>
    <col min="5" max="5" width="65.5" customWidth="1"/>
    <col min="6" max="6" width="8.5" style="1" customWidth="1"/>
    <col min="7" max="7" width="9.6640625" style="50" customWidth="1"/>
    <col min="9" max="9" width="9.33203125" customWidth="1"/>
    <col min="11" max="11" width="9.33203125" customWidth="1"/>
    <col min="13" max="13" width="9.1640625" hidden="1" customWidth="1"/>
  </cols>
  <sheetData>
    <row r="1" spans="1:13" ht="14.25" customHeight="1" x14ac:dyDescent="0.2">
      <c r="A1" s="65" t="s">
        <v>35</v>
      </c>
      <c r="B1" s="66"/>
      <c r="C1" s="66"/>
      <c r="D1" s="66"/>
      <c r="E1" s="66"/>
      <c r="F1" s="66"/>
      <c r="G1" s="66"/>
    </row>
    <row r="2" spans="1:13" ht="22.5" x14ac:dyDescent="0.2">
      <c r="A2" s="15" t="s">
        <v>0</v>
      </c>
      <c r="B2" s="16" t="s">
        <v>1</v>
      </c>
      <c r="C2" s="17" t="s">
        <v>2</v>
      </c>
      <c r="D2" s="16" t="s">
        <v>3</v>
      </c>
      <c r="E2" s="43" t="s">
        <v>25</v>
      </c>
      <c r="F2" s="18" t="s">
        <v>4</v>
      </c>
      <c r="G2" s="46" t="s">
        <v>5</v>
      </c>
    </row>
    <row r="3" spans="1:13" ht="12" customHeight="1" x14ac:dyDescent="0.2">
      <c r="A3" s="19">
        <f>ROW()-ROW($A$2)</f>
        <v>1</v>
      </c>
      <c r="B3" s="20" t="s">
        <v>9</v>
      </c>
      <c r="C3" s="20" t="s">
        <v>36</v>
      </c>
      <c r="D3" s="23"/>
      <c r="E3" s="44" t="s">
        <v>37</v>
      </c>
      <c r="F3" s="24" t="s">
        <v>33</v>
      </c>
      <c r="G3" s="45">
        <v>45293</v>
      </c>
      <c r="L3" t="s">
        <v>32</v>
      </c>
    </row>
    <row r="4" spans="1:13" ht="12" customHeight="1" x14ac:dyDescent="0.2">
      <c r="A4" s="19">
        <f t="shared" ref="A4:A72" si="0">ROW()-ROW($A$2)</f>
        <v>2</v>
      </c>
      <c r="B4" s="52" t="s">
        <v>47</v>
      </c>
      <c r="C4" s="56" t="s">
        <v>48</v>
      </c>
      <c r="D4" s="54"/>
      <c r="E4" s="53" t="s">
        <v>51</v>
      </c>
      <c r="F4" s="24" t="s">
        <v>34</v>
      </c>
      <c r="G4" s="55">
        <v>45315</v>
      </c>
      <c r="M4" s="7" t="s">
        <v>33</v>
      </c>
    </row>
    <row r="5" spans="1:13" x14ac:dyDescent="0.2">
      <c r="A5" s="19">
        <f t="shared" si="0"/>
        <v>3</v>
      </c>
      <c r="B5" s="20" t="s">
        <v>19</v>
      </c>
      <c r="C5" s="20" t="s">
        <v>41</v>
      </c>
      <c r="D5" s="21"/>
      <c r="E5" s="44" t="s">
        <v>42</v>
      </c>
      <c r="F5" s="24" t="s">
        <v>33</v>
      </c>
      <c r="G5" s="45">
        <v>45320</v>
      </c>
      <c r="M5" s="7" t="s">
        <v>34</v>
      </c>
    </row>
    <row r="6" spans="1:13" ht="22.5" x14ac:dyDescent="0.2">
      <c r="A6" s="19">
        <f t="shared" si="0"/>
        <v>4</v>
      </c>
      <c r="B6" s="20" t="s">
        <v>13</v>
      </c>
      <c r="C6" s="20" t="s">
        <v>43</v>
      </c>
      <c r="D6" s="20"/>
      <c r="E6" s="44" t="s">
        <v>44</v>
      </c>
      <c r="F6" s="24" t="s">
        <v>33</v>
      </c>
      <c r="G6" s="45">
        <v>45320</v>
      </c>
    </row>
    <row r="7" spans="1:13" ht="12" customHeight="1" x14ac:dyDescent="0.2">
      <c r="A7" s="19">
        <f t="shared" si="0"/>
        <v>5</v>
      </c>
      <c r="B7" s="20" t="s">
        <v>6</v>
      </c>
      <c r="C7" s="20" t="s">
        <v>38</v>
      </c>
      <c r="D7" s="21"/>
      <c r="E7" s="44" t="s">
        <v>39</v>
      </c>
      <c r="F7" s="24" t="s">
        <v>33</v>
      </c>
      <c r="G7" s="45">
        <v>45320</v>
      </c>
    </row>
    <row r="8" spans="1:13" ht="12" customHeight="1" x14ac:dyDescent="0.2">
      <c r="A8" s="19">
        <f t="shared" si="0"/>
        <v>6</v>
      </c>
      <c r="B8" s="20" t="s">
        <v>6</v>
      </c>
      <c r="C8" s="20" t="s">
        <v>38</v>
      </c>
      <c r="D8" s="21"/>
      <c r="E8" s="44" t="s">
        <v>40</v>
      </c>
      <c r="F8" s="24" t="s">
        <v>33</v>
      </c>
      <c r="G8" s="45">
        <v>45320</v>
      </c>
    </row>
    <row r="9" spans="1:13" ht="12" customHeight="1" x14ac:dyDescent="0.2">
      <c r="A9" s="19">
        <f t="shared" si="0"/>
        <v>7</v>
      </c>
      <c r="B9" s="20" t="s">
        <v>9</v>
      </c>
      <c r="C9" s="20" t="s">
        <v>45</v>
      </c>
      <c r="D9" s="20"/>
      <c r="E9" s="44" t="s">
        <v>46</v>
      </c>
      <c r="F9" s="24" t="s">
        <v>33</v>
      </c>
      <c r="G9" s="45">
        <v>45328</v>
      </c>
    </row>
    <row r="10" spans="1:13" ht="12" customHeight="1" x14ac:dyDescent="0.2">
      <c r="A10" s="19">
        <f t="shared" si="0"/>
        <v>8</v>
      </c>
      <c r="B10" s="20" t="s">
        <v>15</v>
      </c>
      <c r="C10" s="20" t="s">
        <v>49</v>
      </c>
      <c r="D10" s="21"/>
      <c r="E10" s="44" t="s">
        <v>50</v>
      </c>
      <c r="F10" s="24" t="s">
        <v>33</v>
      </c>
      <c r="G10" s="45">
        <v>45334</v>
      </c>
    </row>
    <row r="11" spans="1:13" ht="12.75" customHeight="1" x14ac:dyDescent="0.2">
      <c r="A11" s="19">
        <f t="shared" si="0"/>
        <v>9</v>
      </c>
      <c r="B11" s="20" t="s">
        <v>47</v>
      </c>
      <c r="C11" s="22" t="s">
        <v>54</v>
      </c>
      <c r="D11" s="21"/>
      <c r="E11" s="57" t="s">
        <v>55</v>
      </c>
      <c r="F11" s="24" t="s">
        <v>34</v>
      </c>
      <c r="G11" s="45">
        <v>45334</v>
      </c>
    </row>
    <row r="12" spans="1:13" ht="33.75" customHeight="1" x14ac:dyDescent="0.2">
      <c r="A12" s="19">
        <f t="shared" si="0"/>
        <v>10</v>
      </c>
      <c r="B12" s="20" t="s">
        <v>47</v>
      </c>
      <c r="C12" s="22" t="s">
        <v>52</v>
      </c>
      <c r="D12" s="21"/>
      <c r="E12" s="44" t="s">
        <v>53</v>
      </c>
      <c r="F12" s="24" t="s">
        <v>33</v>
      </c>
      <c r="G12" s="45">
        <v>45342</v>
      </c>
    </row>
    <row r="13" spans="1:13" ht="45" x14ac:dyDescent="0.2">
      <c r="A13" s="19">
        <f t="shared" si="0"/>
        <v>11</v>
      </c>
      <c r="B13" s="20" t="s">
        <v>9</v>
      </c>
      <c r="C13" s="25" t="s">
        <v>57</v>
      </c>
      <c r="D13" s="21"/>
      <c r="E13" s="44" t="s">
        <v>56</v>
      </c>
      <c r="F13" s="24" t="s">
        <v>33</v>
      </c>
      <c r="G13" s="45">
        <v>45355</v>
      </c>
    </row>
    <row r="14" spans="1:13" ht="15.75" customHeight="1" x14ac:dyDescent="0.2">
      <c r="A14" s="19">
        <f t="shared" si="0"/>
        <v>12</v>
      </c>
      <c r="B14" s="20" t="s">
        <v>12</v>
      </c>
      <c r="C14" s="25" t="s">
        <v>62</v>
      </c>
      <c r="D14" s="21" t="s">
        <v>63</v>
      </c>
      <c r="E14" s="44" t="s">
        <v>64</v>
      </c>
      <c r="F14" s="24" t="s">
        <v>34</v>
      </c>
      <c r="G14" s="45">
        <v>45355</v>
      </c>
    </row>
    <row r="15" spans="1:13" ht="12" customHeight="1" x14ac:dyDescent="0.2">
      <c r="A15" s="19">
        <f t="shared" si="0"/>
        <v>13</v>
      </c>
      <c r="B15" s="20" t="s">
        <v>7</v>
      </c>
      <c r="C15" s="20" t="s">
        <v>58</v>
      </c>
      <c r="D15" s="21"/>
      <c r="E15" s="44" t="s">
        <v>59</v>
      </c>
      <c r="F15" s="24" t="s">
        <v>33</v>
      </c>
      <c r="G15" s="45">
        <v>45357</v>
      </c>
    </row>
    <row r="16" spans="1:13" ht="12" customHeight="1" x14ac:dyDescent="0.2">
      <c r="A16" s="19">
        <f t="shared" si="0"/>
        <v>14</v>
      </c>
      <c r="B16" s="20" t="s">
        <v>10</v>
      </c>
      <c r="C16" s="20" t="s">
        <v>73</v>
      </c>
      <c r="D16" s="21"/>
      <c r="E16" s="44" t="s">
        <v>74</v>
      </c>
      <c r="F16" s="24" t="s">
        <v>34</v>
      </c>
      <c r="G16" s="45">
        <v>45363</v>
      </c>
    </row>
    <row r="17" spans="1:7" ht="39.75" customHeight="1" x14ac:dyDescent="0.2">
      <c r="A17" s="19">
        <f t="shared" si="0"/>
        <v>15</v>
      </c>
      <c r="B17" s="20" t="s">
        <v>9</v>
      </c>
      <c r="C17" s="20" t="s">
        <v>60</v>
      </c>
      <c r="D17" s="21"/>
      <c r="E17" s="44" t="s">
        <v>61</v>
      </c>
      <c r="F17" s="24" t="s">
        <v>33</v>
      </c>
      <c r="G17" s="45">
        <v>45365</v>
      </c>
    </row>
    <row r="18" spans="1:7" ht="12" customHeight="1" x14ac:dyDescent="0.2">
      <c r="A18" s="19">
        <f t="shared" si="0"/>
        <v>16</v>
      </c>
      <c r="B18" s="20" t="s">
        <v>8</v>
      </c>
      <c r="C18" s="20" t="s">
        <v>65</v>
      </c>
      <c r="D18" s="21"/>
      <c r="E18" s="44" t="s">
        <v>66</v>
      </c>
      <c r="F18" s="24" t="s">
        <v>33</v>
      </c>
      <c r="G18" s="45">
        <v>45377</v>
      </c>
    </row>
    <row r="19" spans="1:7" ht="12" customHeight="1" x14ac:dyDescent="0.2">
      <c r="A19" s="19">
        <f t="shared" si="0"/>
        <v>17</v>
      </c>
      <c r="B19" s="20" t="s">
        <v>8</v>
      </c>
      <c r="C19" s="20" t="s">
        <v>67</v>
      </c>
      <c r="D19" s="21"/>
      <c r="E19" s="44" t="s">
        <v>68</v>
      </c>
      <c r="F19" s="24" t="s">
        <v>33</v>
      </c>
      <c r="G19" s="45">
        <v>45377</v>
      </c>
    </row>
    <row r="20" spans="1:7" ht="12" customHeight="1" x14ac:dyDescent="0.2">
      <c r="A20" s="19">
        <f t="shared" si="0"/>
        <v>18</v>
      </c>
      <c r="B20" s="20" t="s">
        <v>12</v>
      </c>
      <c r="C20" s="20" t="s">
        <v>69</v>
      </c>
      <c r="D20" s="21"/>
      <c r="E20" s="58" t="s">
        <v>70</v>
      </c>
      <c r="F20" s="24" t="s">
        <v>33</v>
      </c>
      <c r="G20" s="45">
        <v>45379</v>
      </c>
    </row>
    <row r="21" spans="1:7" ht="12" customHeight="1" x14ac:dyDescent="0.2">
      <c r="A21" s="19">
        <f t="shared" si="0"/>
        <v>19</v>
      </c>
      <c r="B21" s="20" t="s">
        <v>11</v>
      </c>
      <c r="C21" s="20" t="s">
        <v>71</v>
      </c>
      <c r="D21" s="21"/>
      <c r="E21" s="44" t="s">
        <v>72</v>
      </c>
      <c r="F21" s="24" t="s">
        <v>33</v>
      </c>
      <c r="G21" s="45">
        <v>45385</v>
      </c>
    </row>
    <row r="22" spans="1:7" ht="12" customHeight="1" x14ac:dyDescent="0.2">
      <c r="A22" s="19">
        <f t="shared" si="0"/>
        <v>20</v>
      </c>
      <c r="B22" s="20" t="s">
        <v>19</v>
      </c>
      <c r="C22" s="20" t="s">
        <v>83</v>
      </c>
      <c r="D22" s="21"/>
      <c r="E22" s="44" t="s">
        <v>84</v>
      </c>
      <c r="F22" s="24" t="s">
        <v>33</v>
      </c>
      <c r="G22" s="45">
        <v>45398</v>
      </c>
    </row>
    <row r="23" spans="1:7" ht="12" customHeight="1" x14ac:dyDescent="0.2">
      <c r="A23" s="19">
        <f t="shared" si="0"/>
        <v>21</v>
      </c>
      <c r="B23" s="20" t="s">
        <v>24</v>
      </c>
      <c r="C23" s="20" t="s">
        <v>75</v>
      </c>
      <c r="D23" s="21"/>
      <c r="E23" s="44" t="s">
        <v>76</v>
      </c>
      <c r="F23" s="24" t="s">
        <v>33</v>
      </c>
      <c r="G23" s="45">
        <v>45407</v>
      </c>
    </row>
    <row r="24" spans="1:7" ht="12" customHeight="1" x14ac:dyDescent="0.2">
      <c r="A24" s="19">
        <f t="shared" si="0"/>
        <v>22</v>
      </c>
      <c r="B24" s="20" t="s">
        <v>24</v>
      </c>
      <c r="C24" s="20" t="s">
        <v>77</v>
      </c>
      <c r="D24" s="21"/>
      <c r="E24" s="44" t="s">
        <v>78</v>
      </c>
      <c r="F24" s="24" t="s">
        <v>33</v>
      </c>
      <c r="G24" s="45">
        <v>45407</v>
      </c>
    </row>
    <row r="25" spans="1:7" ht="22.5" x14ac:dyDescent="0.2">
      <c r="A25" s="19">
        <f t="shared" si="0"/>
        <v>23</v>
      </c>
      <c r="B25" s="20" t="s">
        <v>9</v>
      </c>
      <c r="C25" s="20" t="s">
        <v>80</v>
      </c>
      <c r="D25" s="21"/>
      <c r="E25" s="44" t="s">
        <v>79</v>
      </c>
      <c r="F25" s="24" t="s">
        <v>33</v>
      </c>
      <c r="G25" s="45">
        <v>45408</v>
      </c>
    </row>
    <row r="26" spans="1:7" ht="12" customHeight="1" x14ac:dyDescent="0.2">
      <c r="A26" s="19">
        <f t="shared" si="0"/>
        <v>24</v>
      </c>
      <c r="B26" s="20" t="s">
        <v>13</v>
      </c>
      <c r="C26" s="20" t="s">
        <v>81</v>
      </c>
      <c r="D26" s="20"/>
      <c r="E26" s="44" t="s">
        <v>82</v>
      </c>
      <c r="F26" s="24" t="s">
        <v>33</v>
      </c>
      <c r="G26" s="45">
        <v>45414</v>
      </c>
    </row>
    <row r="27" spans="1:7" ht="12" customHeight="1" x14ac:dyDescent="0.2">
      <c r="A27" s="19">
        <f t="shared" si="0"/>
        <v>25</v>
      </c>
      <c r="B27" s="20" t="s">
        <v>6</v>
      </c>
      <c r="C27" s="20" t="s">
        <v>38</v>
      </c>
      <c r="D27" s="21"/>
      <c r="E27" s="44" t="s">
        <v>85</v>
      </c>
      <c r="F27" s="24" t="s">
        <v>33</v>
      </c>
      <c r="G27" s="45">
        <v>45429</v>
      </c>
    </row>
    <row r="28" spans="1:7" ht="12" customHeight="1" x14ac:dyDescent="0.2">
      <c r="A28" s="19">
        <f t="shared" si="0"/>
        <v>26</v>
      </c>
      <c r="B28" s="20" t="s">
        <v>6</v>
      </c>
      <c r="C28" s="20" t="s">
        <v>38</v>
      </c>
      <c r="D28" s="21"/>
      <c r="E28" s="44" t="s">
        <v>86</v>
      </c>
      <c r="F28" s="24" t="s">
        <v>33</v>
      </c>
      <c r="G28" s="45">
        <v>45429</v>
      </c>
    </row>
    <row r="29" spans="1:7" ht="33.75" customHeight="1" x14ac:dyDescent="0.2">
      <c r="A29" s="19">
        <f t="shared" si="0"/>
        <v>27</v>
      </c>
      <c r="B29" s="20" t="s">
        <v>22</v>
      </c>
      <c r="C29" s="20" t="s">
        <v>36</v>
      </c>
      <c r="D29" s="21"/>
      <c r="E29" s="58" t="s">
        <v>87</v>
      </c>
      <c r="F29" s="24" t="s">
        <v>33</v>
      </c>
      <c r="G29" s="45">
        <v>45439</v>
      </c>
    </row>
    <row r="30" spans="1:7" ht="15.75" customHeight="1" x14ac:dyDescent="0.2">
      <c r="A30" s="19">
        <f t="shared" si="0"/>
        <v>28</v>
      </c>
      <c r="B30" s="20" t="s">
        <v>15</v>
      </c>
      <c r="C30" s="20" t="s">
        <v>88</v>
      </c>
      <c r="D30" s="21"/>
      <c r="E30" s="58" t="s">
        <v>89</v>
      </c>
      <c r="F30" s="24" t="s">
        <v>33</v>
      </c>
      <c r="G30" s="45">
        <v>45439</v>
      </c>
    </row>
    <row r="31" spans="1:7" ht="12" customHeight="1" x14ac:dyDescent="0.2">
      <c r="A31" s="19">
        <f t="shared" si="0"/>
        <v>29</v>
      </c>
      <c r="B31" s="20" t="s">
        <v>26</v>
      </c>
      <c r="C31" s="20" t="s">
        <v>52</v>
      </c>
      <c r="D31" s="21"/>
      <c r="E31" s="44" t="s">
        <v>90</v>
      </c>
      <c r="F31" s="24" t="s">
        <v>33</v>
      </c>
      <c r="G31" s="45">
        <v>45439</v>
      </c>
    </row>
    <row r="32" spans="1:7" ht="12" customHeight="1" x14ac:dyDescent="0.2">
      <c r="A32" s="19">
        <f t="shared" si="0"/>
        <v>30</v>
      </c>
      <c r="B32" s="20" t="s">
        <v>26</v>
      </c>
      <c r="C32" s="20" t="s">
        <v>101</v>
      </c>
      <c r="D32" s="21"/>
      <c r="E32" s="44" t="s">
        <v>104</v>
      </c>
      <c r="F32" s="24" t="s">
        <v>34</v>
      </c>
      <c r="G32" s="45">
        <v>45441</v>
      </c>
    </row>
    <row r="33" spans="1:7" ht="12" customHeight="1" x14ac:dyDescent="0.2">
      <c r="A33" s="19">
        <f t="shared" si="0"/>
        <v>31</v>
      </c>
      <c r="B33" s="20" t="s">
        <v>26</v>
      </c>
      <c r="C33" s="20" t="s">
        <v>101</v>
      </c>
      <c r="D33" s="21"/>
      <c r="E33" s="44" t="s">
        <v>103</v>
      </c>
      <c r="F33" s="24" t="s">
        <v>34</v>
      </c>
      <c r="G33" s="45">
        <v>45441</v>
      </c>
    </row>
    <row r="34" spans="1:7" ht="23.25" customHeight="1" x14ac:dyDescent="0.2">
      <c r="A34" s="19">
        <f t="shared" si="0"/>
        <v>32</v>
      </c>
      <c r="B34" s="20" t="s">
        <v>12</v>
      </c>
      <c r="C34" s="20" t="s">
        <v>92</v>
      </c>
      <c r="D34" s="20"/>
      <c r="E34" s="58" t="s">
        <v>91</v>
      </c>
      <c r="F34" s="24" t="s">
        <v>33</v>
      </c>
      <c r="G34" s="45">
        <v>45453</v>
      </c>
    </row>
    <row r="35" spans="1:7" ht="25.5" customHeight="1" x14ac:dyDescent="0.2">
      <c r="A35" s="19">
        <f t="shared" si="0"/>
        <v>33</v>
      </c>
      <c r="B35" s="20" t="s">
        <v>12</v>
      </c>
      <c r="C35" s="23" t="s">
        <v>93</v>
      </c>
      <c r="D35" s="20"/>
      <c r="E35" s="58" t="s">
        <v>94</v>
      </c>
      <c r="F35" s="24" t="s">
        <v>33</v>
      </c>
      <c r="G35" s="45">
        <v>45453</v>
      </c>
    </row>
    <row r="36" spans="1:7" ht="14.25" customHeight="1" x14ac:dyDescent="0.2">
      <c r="A36" s="19">
        <f t="shared" si="0"/>
        <v>34</v>
      </c>
      <c r="B36" s="20" t="s">
        <v>11</v>
      </c>
      <c r="C36" s="23" t="s">
        <v>95</v>
      </c>
      <c r="D36" s="20"/>
      <c r="E36" s="58" t="s">
        <v>96</v>
      </c>
      <c r="F36" s="24" t="s">
        <v>33</v>
      </c>
      <c r="G36" s="45">
        <v>45453</v>
      </c>
    </row>
    <row r="37" spans="1:7" ht="24" customHeight="1" x14ac:dyDescent="0.2">
      <c r="A37" s="19">
        <f t="shared" si="0"/>
        <v>35</v>
      </c>
      <c r="B37" s="20" t="s">
        <v>21</v>
      </c>
      <c r="C37" s="20" t="s">
        <v>97</v>
      </c>
      <c r="D37" s="20"/>
      <c r="E37" s="58" t="s">
        <v>98</v>
      </c>
      <c r="F37" s="24" t="s">
        <v>33</v>
      </c>
      <c r="G37" s="45">
        <v>45454</v>
      </c>
    </row>
    <row r="38" spans="1:7" ht="50.25" customHeight="1" x14ac:dyDescent="0.2">
      <c r="A38" s="19">
        <f t="shared" si="0"/>
        <v>36</v>
      </c>
      <c r="B38" s="20" t="s">
        <v>10</v>
      </c>
      <c r="C38" s="22" t="s">
        <v>99</v>
      </c>
      <c r="D38" s="22"/>
      <c r="E38" s="58" t="s">
        <v>100</v>
      </c>
      <c r="F38" s="24" t="s">
        <v>33</v>
      </c>
      <c r="G38" s="45">
        <v>45456</v>
      </c>
    </row>
    <row r="39" spans="1:7" ht="12" customHeight="1" x14ac:dyDescent="0.2">
      <c r="A39" s="19">
        <f t="shared" si="0"/>
        <v>37</v>
      </c>
      <c r="B39" s="23" t="s">
        <v>26</v>
      </c>
      <c r="C39" s="30" t="s">
        <v>101</v>
      </c>
      <c r="D39" s="26"/>
      <c r="E39" s="58" t="s">
        <v>102</v>
      </c>
      <c r="F39" s="24" t="s">
        <v>33</v>
      </c>
      <c r="G39" s="45">
        <v>45456</v>
      </c>
    </row>
    <row r="40" spans="1:7" ht="12" customHeight="1" x14ac:dyDescent="0.2">
      <c r="A40" s="19">
        <f t="shared" si="0"/>
        <v>38</v>
      </c>
      <c r="B40" s="23"/>
      <c r="C40" s="27"/>
      <c r="D40" s="28"/>
      <c r="E40" s="58"/>
      <c r="F40" s="24"/>
      <c r="G40" s="45"/>
    </row>
    <row r="41" spans="1:7" ht="12" customHeight="1" x14ac:dyDescent="0.2">
      <c r="A41" s="19">
        <f t="shared" si="0"/>
        <v>39</v>
      </c>
      <c r="B41" s="20"/>
      <c r="C41" s="25"/>
      <c r="D41" s="29"/>
      <c r="E41" s="58"/>
      <c r="F41" s="24"/>
      <c r="G41" s="45"/>
    </row>
    <row r="42" spans="1:7" ht="12" customHeight="1" x14ac:dyDescent="0.2">
      <c r="A42" s="19">
        <f t="shared" si="0"/>
        <v>40</v>
      </c>
      <c r="B42" s="20"/>
      <c r="C42" s="22"/>
      <c r="D42" s="24"/>
      <c r="E42" s="58"/>
      <c r="F42" s="24"/>
      <c r="G42" s="45"/>
    </row>
    <row r="43" spans="1:7" ht="12" customHeight="1" x14ac:dyDescent="0.2">
      <c r="A43" s="19">
        <f t="shared" si="0"/>
        <v>41</v>
      </c>
      <c r="B43" s="23"/>
      <c r="C43" s="30"/>
      <c r="D43" s="29"/>
      <c r="E43" s="58"/>
      <c r="F43" s="24"/>
      <c r="G43" s="45"/>
    </row>
    <row r="44" spans="1:7" ht="12" customHeight="1" x14ac:dyDescent="0.2">
      <c r="A44" s="19">
        <f t="shared" si="0"/>
        <v>42</v>
      </c>
      <c r="B44" s="20"/>
      <c r="C44" s="25"/>
      <c r="D44" s="20"/>
      <c r="E44" s="58"/>
      <c r="F44" s="24"/>
      <c r="G44" s="45"/>
    </row>
    <row r="45" spans="1:7" ht="12" customHeight="1" x14ac:dyDescent="0.2">
      <c r="A45" s="19">
        <f t="shared" si="0"/>
        <v>43</v>
      </c>
      <c r="B45" s="20"/>
      <c r="C45" s="20"/>
      <c r="D45" s="21"/>
      <c r="E45" s="58"/>
      <c r="F45" s="24"/>
      <c r="G45" s="45"/>
    </row>
    <row r="46" spans="1:7" ht="12" customHeight="1" x14ac:dyDescent="0.2">
      <c r="A46" s="19">
        <f t="shared" si="0"/>
        <v>44</v>
      </c>
      <c r="B46" s="20"/>
      <c r="C46" s="20"/>
      <c r="D46" s="20"/>
      <c r="E46" s="58"/>
      <c r="F46" s="24"/>
      <c r="G46" s="45"/>
    </row>
    <row r="47" spans="1:7" ht="12" customHeight="1" x14ac:dyDescent="0.2">
      <c r="A47" s="19">
        <f t="shared" si="0"/>
        <v>45</v>
      </c>
      <c r="B47" s="20"/>
      <c r="C47" s="20"/>
      <c r="D47" s="21"/>
      <c r="E47" s="58"/>
      <c r="F47" s="24"/>
      <c r="G47" s="45"/>
    </row>
    <row r="48" spans="1:7" ht="12" customHeight="1" x14ac:dyDescent="0.2">
      <c r="A48" s="19">
        <f t="shared" si="0"/>
        <v>46</v>
      </c>
      <c r="B48" s="20"/>
      <c r="C48" s="20"/>
      <c r="D48" s="20"/>
      <c r="E48" s="58"/>
      <c r="F48" s="24"/>
      <c r="G48" s="45"/>
    </row>
    <row r="49" spans="1:7" ht="12" customHeight="1" x14ac:dyDescent="0.2">
      <c r="A49" s="19">
        <f t="shared" si="0"/>
        <v>47</v>
      </c>
      <c r="B49" s="20"/>
      <c r="C49" s="20"/>
      <c r="D49" s="21"/>
      <c r="E49" s="58"/>
      <c r="F49" s="24"/>
      <c r="G49" s="45"/>
    </row>
    <row r="50" spans="1:7" ht="12" customHeight="1" x14ac:dyDescent="0.2">
      <c r="A50" s="19">
        <f t="shared" si="0"/>
        <v>48</v>
      </c>
      <c r="B50" s="20"/>
      <c r="C50" s="20"/>
      <c r="D50" s="20"/>
      <c r="E50" s="58"/>
      <c r="F50" s="24"/>
      <c r="G50" s="45"/>
    </row>
    <row r="51" spans="1:7" ht="12" customHeight="1" x14ac:dyDescent="0.2">
      <c r="A51" s="19">
        <f t="shared" si="0"/>
        <v>49</v>
      </c>
      <c r="B51" s="20"/>
      <c r="C51" s="20"/>
      <c r="D51" s="29"/>
      <c r="E51" s="58"/>
      <c r="F51" s="24"/>
      <c r="G51" s="45"/>
    </row>
    <row r="52" spans="1:7" ht="12" customHeight="1" x14ac:dyDescent="0.2">
      <c r="A52" s="19">
        <f t="shared" si="0"/>
        <v>50</v>
      </c>
      <c r="B52" s="20"/>
      <c r="C52" s="20"/>
      <c r="D52" s="21"/>
      <c r="E52" s="58"/>
      <c r="F52" s="24"/>
      <c r="G52" s="45"/>
    </row>
    <row r="53" spans="1:7" ht="12" customHeight="1" x14ac:dyDescent="0.2">
      <c r="A53" s="19">
        <f t="shared" si="0"/>
        <v>51</v>
      </c>
      <c r="B53" s="20"/>
      <c r="C53" s="20"/>
      <c r="D53" s="29"/>
      <c r="E53" s="58"/>
      <c r="F53" s="24"/>
      <c r="G53" s="45"/>
    </row>
    <row r="54" spans="1:7" ht="12" customHeight="1" x14ac:dyDescent="0.2">
      <c r="A54" s="19">
        <f t="shared" si="0"/>
        <v>52</v>
      </c>
      <c r="B54" s="20"/>
      <c r="C54" s="20"/>
      <c r="D54" s="21"/>
      <c r="E54" s="58"/>
      <c r="F54" s="24"/>
      <c r="G54" s="45"/>
    </row>
    <row r="55" spans="1:7" ht="12" customHeight="1" x14ac:dyDescent="0.2">
      <c r="A55" s="19">
        <f t="shared" si="0"/>
        <v>53</v>
      </c>
      <c r="B55" s="20"/>
      <c r="C55" s="20"/>
      <c r="D55" s="20"/>
      <c r="E55" s="58"/>
      <c r="F55" s="24"/>
      <c r="G55" s="45"/>
    </row>
    <row r="56" spans="1:7" ht="12" customHeight="1" x14ac:dyDescent="0.2">
      <c r="A56" s="19">
        <f t="shared" si="0"/>
        <v>54</v>
      </c>
      <c r="B56" s="20"/>
      <c r="C56" s="22"/>
      <c r="D56" s="21"/>
      <c r="E56" s="58"/>
      <c r="F56" s="24"/>
      <c r="G56" s="45"/>
    </row>
    <row r="57" spans="1:7" ht="12" customHeight="1" x14ac:dyDescent="0.2">
      <c r="A57" s="19">
        <f t="shared" si="0"/>
        <v>55</v>
      </c>
      <c r="B57" s="23"/>
      <c r="C57" s="30"/>
      <c r="D57" s="31"/>
      <c r="E57" s="58"/>
      <c r="F57" s="24"/>
      <c r="G57" s="45"/>
    </row>
    <row r="58" spans="1:7" ht="12" customHeight="1" x14ac:dyDescent="0.2">
      <c r="A58" s="19">
        <f t="shared" si="0"/>
        <v>56</v>
      </c>
      <c r="B58" s="23"/>
      <c r="C58" s="30"/>
      <c r="D58" s="29"/>
      <c r="E58" s="58"/>
      <c r="F58" s="24"/>
      <c r="G58" s="45"/>
    </row>
    <row r="59" spans="1:7" ht="12" customHeight="1" x14ac:dyDescent="0.2">
      <c r="A59" s="19">
        <f t="shared" si="0"/>
        <v>57</v>
      </c>
      <c r="B59" s="20"/>
      <c r="C59" s="25"/>
      <c r="D59" s="20"/>
      <c r="E59" s="58"/>
      <c r="F59" s="24"/>
      <c r="G59" s="45"/>
    </row>
    <row r="60" spans="1:7" ht="12" customHeight="1" x14ac:dyDescent="0.2">
      <c r="A60" s="19">
        <f t="shared" si="0"/>
        <v>58</v>
      </c>
      <c r="B60" s="20"/>
      <c r="C60" s="25"/>
      <c r="D60" s="21"/>
      <c r="E60" s="58"/>
      <c r="F60" s="24"/>
      <c r="G60" s="45"/>
    </row>
    <row r="61" spans="1:7" ht="12" customHeight="1" x14ac:dyDescent="0.2">
      <c r="A61" s="19">
        <f t="shared" si="0"/>
        <v>59</v>
      </c>
      <c r="B61" s="20"/>
      <c r="C61" s="20"/>
      <c r="D61" s="21"/>
      <c r="E61" s="58"/>
      <c r="F61" s="24"/>
      <c r="G61" s="45"/>
    </row>
    <row r="62" spans="1:7" ht="12" customHeight="1" x14ac:dyDescent="0.2">
      <c r="A62" s="19">
        <f t="shared" si="0"/>
        <v>60</v>
      </c>
      <c r="B62" s="20"/>
      <c r="C62" s="20"/>
      <c r="D62" s="20"/>
      <c r="E62" s="58"/>
      <c r="F62" s="24"/>
      <c r="G62" s="45"/>
    </row>
    <row r="63" spans="1:7" ht="12" customHeight="1" x14ac:dyDescent="0.2">
      <c r="A63" s="19">
        <f t="shared" si="0"/>
        <v>61</v>
      </c>
      <c r="B63" s="20"/>
      <c r="C63" s="22"/>
      <c r="D63" s="20"/>
      <c r="E63" s="58"/>
      <c r="F63" s="24"/>
      <c r="G63" s="45"/>
    </row>
    <row r="64" spans="1:7" ht="12" customHeight="1" x14ac:dyDescent="0.2">
      <c r="A64" s="19">
        <f t="shared" si="0"/>
        <v>62</v>
      </c>
      <c r="B64" s="20"/>
      <c r="C64" s="30"/>
      <c r="D64" s="29"/>
      <c r="E64" s="58"/>
      <c r="F64" s="24"/>
      <c r="G64" s="45"/>
    </row>
    <row r="65" spans="1:7" ht="12" customHeight="1" x14ac:dyDescent="0.2">
      <c r="A65" s="19">
        <f t="shared" si="0"/>
        <v>63</v>
      </c>
      <c r="B65" s="20"/>
      <c r="C65" s="20"/>
      <c r="D65" s="32"/>
      <c r="E65" s="58"/>
      <c r="F65" s="24"/>
      <c r="G65" s="45"/>
    </row>
    <row r="66" spans="1:7" ht="12" customHeight="1" x14ac:dyDescent="0.2">
      <c r="A66" s="19">
        <f t="shared" si="0"/>
        <v>64</v>
      </c>
      <c r="B66" s="20"/>
      <c r="C66" s="20"/>
      <c r="D66" s="20"/>
      <c r="E66" s="58"/>
      <c r="F66" s="24"/>
      <c r="G66" s="45"/>
    </row>
    <row r="67" spans="1:7" ht="12" customHeight="1" x14ac:dyDescent="0.2">
      <c r="A67" s="19">
        <f t="shared" si="0"/>
        <v>65</v>
      </c>
      <c r="B67" s="20"/>
      <c r="C67" s="20"/>
      <c r="D67" s="20"/>
      <c r="E67" s="58"/>
      <c r="F67" s="24"/>
      <c r="G67" s="45"/>
    </row>
    <row r="68" spans="1:7" ht="12" customHeight="1" x14ac:dyDescent="0.2">
      <c r="A68" s="19">
        <f t="shared" si="0"/>
        <v>66</v>
      </c>
      <c r="B68" s="20"/>
      <c r="C68" s="20"/>
      <c r="D68" s="20"/>
      <c r="E68" s="58"/>
      <c r="F68" s="24"/>
      <c r="G68" s="45"/>
    </row>
    <row r="69" spans="1:7" ht="12" customHeight="1" x14ac:dyDescent="0.2">
      <c r="A69" s="19">
        <f t="shared" si="0"/>
        <v>67</v>
      </c>
      <c r="B69" s="20"/>
      <c r="C69" s="20"/>
      <c r="D69" s="20"/>
      <c r="E69" s="58"/>
      <c r="F69" s="24"/>
      <c r="G69" s="45"/>
    </row>
    <row r="70" spans="1:7" ht="12" customHeight="1" x14ac:dyDescent="0.2">
      <c r="A70" s="19">
        <f t="shared" si="0"/>
        <v>68</v>
      </c>
      <c r="B70" s="20"/>
      <c r="C70" s="20"/>
      <c r="D70" s="21"/>
      <c r="E70" s="58"/>
      <c r="F70" s="24"/>
      <c r="G70" s="45"/>
    </row>
    <row r="71" spans="1:7" ht="12" customHeight="1" x14ac:dyDescent="0.2">
      <c r="A71" s="19">
        <f t="shared" si="0"/>
        <v>69</v>
      </c>
      <c r="B71" s="20"/>
      <c r="C71" s="20"/>
      <c r="D71" s="20"/>
      <c r="E71" s="58"/>
      <c r="F71" s="24"/>
      <c r="G71" s="45"/>
    </row>
    <row r="72" spans="1:7" ht="12" customHeight="1" x14ac:dyDescent="0.2">
      <c r="A72" s="19">
        <f t="shared" si="0"/>
        <v>70</v>
      </c>
      <c r="B72" s="20"/>
      <c r="C72" s="20"/>
      <c r="D72" s="20"/>
      <c r="E72" s="58"/>
      <c r="F72" s="24"/>
      <c r="G72" s="45"/>
    </row>
    <row r="73" spans="1:7" ht="12" customHeight="1" x14ac:dyDescent="0.2">
      <c r="A73" s="19">
        <f t="shared" ref="A73:A120" si="1">ROW()-ROW($A$2)</f>
        <v>71</v>
      </c>
      <c r="B73" s="20"/>
      <c r="C73" s="20"/>
      <c r="D73" s="20"/>
      <c r="E73" s="58"/>
      <c r="F73" s="24"/>
      <c r="G73" s="45"/>
    </row>
    <row r="74" spans="1:7" ht="12" customHeight="1" x14ac:dyDescent="0.2">
      <c r="A74" s="19">
        <f t="shared" si="1"/>
        <v>72</v>
      </c>
      <c r="B74" s="20"/>
      <c r="C74" s="20"/>
      <c r="D74" s="20"/>
      <c r="E74" s="58"/>
      <c r="F74" s="24"/>
      <c r="G74" s="45"/>
    </row>
    <row r="75" spans="1:7" ht="12" customHeight="1" x14ac:dyDescent="0.2">
      <c r="A75" s="19">
        <f t="shared" si="1"/>
        <v>73</v>
      </c>
      <c r="B75" s="20"/>
      <c r="C75" s="20"/>
      <c r="D75" s="20"/>
      <c r="E75" s="58"/>
      <c r="F75" s="24"/>
      <c r="G75" s="45"/>
    </row>
    <row r="76" spans="1:7" ht="12" customHeight="1" x14ac:dyDescent="0.2">
      <c r="A76" s="19">
        <f t="shared" si="1"/>
        <v>74</v>
      </c>
      <c r="B76" s="20"/>
      <c r="C76" s="20"/>
      <c r="D76" s="20"/>
      <c r="E76" s="58"/>
      <c r="F76" s="24"/>
      <c r="G76" s="45"/>
    </row>
    <row r="77" spans="1:7" ht="12" customHeight="1" x14ac:dyDescent="0.2">
      <c r="A77" s="19">
        <f t="shared" si="1"/>
        <v>75</v>
      </c>
      <c r="B77" s="20"/>
      <c r="C77" s="20"/>
      <c r="D77" s="20"/>
      <c r="E77" s="58"/>
      <c r="F77" s="24"/>
      <c r="G77" s="45"/>
    </row>
    <row r="78" spans="1:7" ht="12" customHeight="1" x14ac:dyDescent="0.2">
      <c r="A78" s="19">
        <f t="shared" si="1"/>
        <v>76</v>
      </c>
      <c r="B78" s="20"/>
      <c r="C78" s="20"/>
      <c r="D78" s="20"/>
      <c r="E78" s="58"/>
      <c r="F78" s="24"/>
      <c r="G78" s="45"/>
    </row>
    <row r="79" spans="1:7" ht="12" customHeight="1" x14ac:dyDescent="0.2">
      <c r="A79" s="19">
        <f t="shared" si="1"/>
        <v>77</v>
      </c>
      <c r="B79" s="20"/>
      <c r="C79" s="20"/>
      <c r="D79" s="20"/>
      <c r="E79" s="58"/>
      <c r="F79" s="24"/>
      <c r="G79" s="45"/>
    </row>
    <row r="80" spans="1:7" ht="12" customHeight="1" x14ac:dyDescent="0.2">
      <c r="A80" s="19">
        <f t="shared" si="1"/>
        <v>78</v>
      </c>
      <c r="B80" s="20"/>
      <c r="C80" s="22"/>
      <c r="D80" s="20"/>
      <c r="E80" s="44"/>
      <c r="F80" s="24"/>
      <c r="G80" s="45"/>
    </row>
    <row r="81" spans="1:7" ht="12" customHeight="1" x14ac:dyDescent="0.2">
      <c r="A81" s="19">
        <f t="shared" si="1"/>
        <v>79</v>
      </c>
      <c r="B81" s="23"/>
      <c r="C81" s="30"/>
      <c r="D81" s="29"/>
      <c r="E81" s="44"/>
      <c r="F81" s="24"/>
      <c r="G81" s="45"/>
    </row>
    <row r="82" spans="1:7" ht="12" customHeight="1" x14ac:dyDescent="0.2">
      <c r="A82" s="19">
        <f t="shared" si="1"/>
        <v>80</v>
      </c>
      <c r="B82" s="20"/>
      <c r="C82" s="25"/>
      <c r="D82" s="20"/>
      <c r="E82" s="44"/>
      <c r="F82" s="24"/>
      <c r="G82" s="45"/>
    </row>
    <row r="83" spans="1:7" ht="12" customHeight="1" x14ac:dyDescent="0.2">
      <c r="A83" s="19">
        <f t="shared" si="1"/>
        <v>81</v>
      </c>
      <c r="B83" s="20"/>
      <c r="C83" s="20"/>
      <c r="D83" s="20"/>
      <c r="E83" s="44"/>
      <c r="F83" s="24"/>
      <c r="G83" s="45"/>
    </row>
    <row r="84" spans="1:7" ht="12" customHeight="1" x14ac:dyDescent="0.2">
      <c r="A84" s="19">
        <f t="shared" si="1"/>
        <v>82</v>
      </c>
      <c r="B84" s="20"/>
      <c r="C84" s="20"/>
      <c r="D84" s="20"/>
      <c r="E84" s="44"/>
      <c r="F84" s="24"/>
      <c r="G84" s="45"/>
    </row>
    <row r="85" spans="1:7" ht="12" customHeight="1" x14ac:dyDescent="0.2">
      <c r="A85" s="19">
        <f t="shared" si="1"/>
        <v>83</v>
      </c>
      <c r="B85" s="20"/>
      <c r="C85" s="20"/>
      <c r="D85" s="20"/>
      <c r="E85" s="44"/>
      <c r="F85" s="24"/>
      <c r="G85" s="45"/>
    </row>
    <row r="86" spans="1:7" ht="12" customHeight="1" x14ac:dyDescent="0.2">
      <c r="A86" s="19">
        <f t="shared" si="1"/>
        <v>84</v>
      </c>
      <c r="B86" s="20"/>
      <c r="C86" s="20"/>
      <c r="D86" s="20"/>
      <c r="E86" s="44"/>
      <c r="F86" s="24"/>
      <c r="G86" s="45"/>
    </row>
    <row r="87" spans="1:7" ht="12" customHeight="1" x14ac:dyDescent="0.2">
      <c r="A87" s="19">
        <f t="shared" si="1"/>
        <v>85</v>
      </c>
      <c r="B87" s="20"/>
      <c r="C87" s="20"/>
      <c r="D87" s="20"/>
      <c r="E87" s="44"/>
      <c r="F87" s="24"/>
      <c r="G87" s="45"/>
    </row>
    <row r="88" spans="1:7" ht="12" customHeight="1" x14ac:dyDescent="0.2">
      <c r="A88" s="19">
        <f t="shared" si="1"/>
        <v>86</v>
      </c>
      <c r="B88" s="20"/>
      <c r="C88" s="20"/>
      <c r="D88" s="20"/>
      <c r="E88" s="44"/>
      <c r="F88" s="24"/>
      <c r="G88" s="45"/>
    </row>
    <row r="89" spans="1:7" ht="12" customHeight="1" x14ac:dyDescent="0.2">
      <c r="A89" s="19">
        <f t="shared" si="1"/>
        <v>87</v>
      </c>
      <c r="B89" s="20"/>
      <c r="C89" s="20"/>
      <c r="D89" s="20"/>
      <c r="E89" s="44"/>
      <c r="F89" s="24"/>
      <c r="G89" s="45"/>
    </row>
    <row r="90" spans="1:7" ht="12" customHeight="1" x14ac:dyDescent="0.2">
      <c r="A90" s="19">
        <f t="shared" si="1"/>
        <v>88</v>
      </c>
      <c r="B90" s="20"/>
      <c r="C90" s="20"/>
      <c r="D90" s="20"/>
      <c r="E90" s="44"/>
      <c r="F90" s="24"/>
      <c r="G90" s="45"/>
    </row>
    <row r="91" spans="1:7" ht="12" customHeight="1" x14ac:dyDescent="0.2">
      <c r="A91" s="19">
        <f t="shared" si="1"/>
        <v>89</v>
      </c>
      <c r="B91" s="20"/>
      <c r="C91" s="20"/>
      <c r="D91" s="20"/>
      <c r="E91" s="44"/>
      <c r="F91" s="24"/>
      <c r="G91" s="45"/>
    </row>
    <row r="92" spans="1:7" ht="12" customHeight="1" x14ac:dyDescent="0.2">
      <c r="A92" s="19">
        <f t="shared" si="1"/>
        <v>90</v>
      </c>
      <c r="B92" s="20"/>
      <c r="C92" s="20"/>
      <c r="D92" s="20"/>
      <c r="E92" s="44"/>
      <c r="F92" s="24"/>
      <c r="G92" s="45"/>
    </row>
    <row r="93" spans="1:7" ht="12" customHeight="1" x14ac:dyDescent="0.2">
      <c r="A93" s="19">
        <f t="shared" si="1"/>
        <v>91</v>
      </c>
      <c r="B93" s="20"/>
      <c r="C93" s="20"/>
      <c r="D93" s="20"/>
      <c r="E93" s="44"/>
      <c r="F93" s="24"/>
      <c r="G93" s="45"/>
    </row>
    <row r="94" spans="1:7" ht="12" customHeight="1" x14ac:dyDescent="0.2">
      <c r="A94" s="19">
        <f t="shared" si="1"/>
        <v>92</v>
      </c>
      <c r="B94" s="20"/>
      <c r="C94" s="20"/>
      <c r="D94" s="20"/>
      <c r="E94" s="44"/>
      <c r="F94" s="24"/>
      <c r="G94" s="45"/>
    </row>
    <row r="95" spans="1:7" ht="12" customHeight="1" x14ac:dyDescent="0.2">
      <c r="A95" s="19">
        <f t="shared" si="1"/>
        <v>93</v>
      </c>
      <c r="B95" s="20"/>
      <c r="C95" s="20"/>
      <c r="D95" s="20"/>
      <c r="E95" s="44"/>
      <c r="F95" s="24"/>
      <c r="G95" s="45"/>
    </row>
    <row r="96" spans="1:7" ht="12" customHeight="1" x14ac:dyDescent="0.2">
      <c r="A96" s="19">
        <f t="shared" si="1"/>
        <v>94</v>
      </c>
      <c r="B96" s="20"/>
      <c r="C96" s="20"/>
      <c r="D96" s="20"/>
      <c r="E96" s="44"/>
      <c r="F96" s="24"/>
      <c r="G96" s="45"/>
    </row>
    <row r="97" spans="1:7" ht="12" customHeight="1" x14ac:dyDescent="0.2">
      <c r="A97" s="19">
        <f t="shared" si="1"/>
        <v>95</v>
      </c>
      <c r="B97" s="20"/>
      <c r="C97" s="20"/>
      <c r="D97" s="20"/>
      <c r="E97" s="44"/>
      <c r="F97" s="24"/>
      <c r="G97" s="45"/>
    </row>
    <row r="98" spans="1:7" ht="12" customHeight="1" x14ac:dyDescent="0.2">
      <c r="A98" s="19">
        <f t="shared" si="1"/>
        <v>96</v>
      </c>
      <c r="B98" s="20"/>
      <c r="C98" s="20"/>
      <c r="D98" s="20"/>
      <c r="E98" s="44"/>
      <c r="F98" s="24"/>
      <c r="G98" s="45"/>
    </row>
    <row r="99" spans="1:7" ht="12" customHeight="1" x14ac:dyDescent="0.2">
      <c r="A99" s="19">
        <f t="shared" si="1"/>
        <v>97</v>
      </c>
      <c r="B99" s="20"/>
      <c r="C99" s="20"/>
      <c r="D99" s="20"/>
      <c r="E99" s="44"/>
      <c r="F99" s="24"/>
      <c r="G99" s="45"/>
    </row>
    <row r="100" spans="1:7" ht="12" customHeight="1" x14ac:dyDescent="0.2">
      <c r="A100" s="19">
        <f t="shared" si="1"/>
        <v>98</v>
      </c>
      <c r="B100" s="20"/>
      <c r="C100" s="20"/>
      <c r="D100" s="20"/>
      <c r="E100" s="44"/>
      <c r="F100" s="24"/>
      <c r="G100" s="45"/>
    </row>
    <row r="101" spans="1:7" ht="12" customHeight="1" x14ac:dyDescent="0.2">
      <c r="A101" s="19">
        <f t="shared" si="1"/>
        <v>99</v>
      </c>
      <c r="B101" s="20"/>
      <c r="C101" s="20"/>
      <c r="D101" s="20"/>
      <c r="E101" s="44"/>
      <c r="F101" s="24"/>
      <c r="G101" s="45"/>
    </row>
    <row r="102" spans="1:7" ht="12" customHeight="1" x14ac:dyDescent="0.2">
      <c r="A102" s="19">
        <f t="shared" si="1"/>
        <v>100</v>
      </c>
      <c r="B102" s="20"/>
      <c r="C102" s="20"/>
      <c r="D102" s="20"/>
      <c r="E102" s="44"/>
      <c r="F102" s="24"/>
      <c r="G102" s="45"/>
    </row>
    <row r="103" spans="1:7" ht="12" customHeight="1" x14ac:dyDescent="0.2">
      <c r="A103" s="19">
        <f t="shared" si="1"/>
        <v>101</v>
      </c>
      <c r="B103" s="20"/>
      <c r="C103" s="20"/>
      <c r="D103" s="20"/>
      <c r="E103" s="44"/>
      <c r="F103" s="24"/>
      <c r="G103" s="45"/>
    </row>
    <row r="104" spans="1:7" ht="12" customHeight="1" x14ac:dyDescent="0.2">
      <c r="A104" s="19">
        <f t="shared" si="1"/>
        <v>102</v>
      </c>
      <c r="B104" s="20"/>
      <c r="C104" s="20"/>
      <c r="D104" s="20"/>
      <c r="E104" s="44"/>
      <c r="F104" s="24"/>
      <c r="G104" s="45"/>
    </row>
    <row r="105" spans="1:7" ht="12" customHeight="1" x14ac:dyDescent="0.2">
      <c r="A105" s="19">
        <f t="shared" si="1"/>
        <v>103</v>
      </c>
      <c r="B105" s="20"/>
      <c r="C105" s="20"/>
      <c r="D105" s="20"/>
      <c r="E105" s="44"/>
      <c r="F105" s="24"/>
      <c r="G105" s="45"/>
    </row>
    <row r="106" spans="1:7" ht="12" customHeight="1" x14ac:dyDescent="0.2">
      <c r="A106" s="19">
        <f t="shared" si="1"/>
        <v>104</v>
      </c>
      <c r="B106" s="20"/>
      <c r="C106" s="20"/>
      <c r="D106" s="20"/>
      <c r="E106" s="44"/>
      <c r="F106" s="24"/>
      <c r="G106" s="45"/>
    </row>
    <row r="107" spans="1:7" ht="12" customHeight="1" x14ac:dyDescent="0.2">
      <c r="A107" s="19">
        <f t="shared" si="1"/>
        <v>105</v>
      </c>
      <c r="B107" s="2"/>
      <c r="C107" s="2"/>
      <c r="D107" s="2"/>
      <c r="E107" s="44"/>
      <c r="F107" s="24"/>
      <c r="G107" s="47"/>
    </row>
    <row r="108" spans="1:7" ht="12" customHeight="1" x14ac:dyDescent="0.2">
      <c r="A108" s="19">
        <f t="shared" si="1"/>
        <v>106</v>
      </c>
      <c r="B108" s="2"/>
      <c r="C108" s="2"/>
      <c r="D108" s="2"/>
      <c r="E108" s="44"/>
      <c r="F108" s="24"/>
      <c r="G108" s="47"/>
    </row>
    <row r="109" spans="1:7" ht="12" customHeight="1" x14ac:dyDescent="0.2">
      <c r="A109" s="19">
        <f t="shared" si="1"/>
        <v>107</v>
      </c>
      <c r="B109" s="2"/>
      <c r="C109" s="2"/>
      <c r="D109" s="2"/>
      <c r="E109" s="44"/>
      <c r="F109" s="24"/>
      <c r="G109" s="47"/>
    </row>
    <row r="110" spans="1:7" ht="12" customHeight="1" x14ac:dyDescent="0.2">
      <c r="A110" s="19">
        <f t="shared" si="1"/>
        <v>108</v>
      </c>
      <c r="B110" s="2"/>
      <c r="C110" s="2"/>
      <c r="D110" s="2"/>
      <c r="E110" s="44"/>
      <c r="F110" s="24"/>
      <c r="G110" s="47"/>
    </row>
    <row r="111" spans="1:7" ht="12" customHeight="1" x14ac:dyDescent="0.2">
      <c r="A111" s="19">
        <f t="shared" si="1"/>
        <v>109</v>
      </c>
      <c r="B111" s="2"/>
      <c r="C111" s="2"/>
      <c r="D111" s="2"/>
      <c r="E111" s="44"/>
      <c r="F111" s="24"/>
      <c r="G111" s="47"/>
    </row>
    <row r="112" spans="1:7" ht="12" customHeight="1" x14ac:dyDescent="0.2">
      <c r="A112" s="19">
        <f t="shared" si="1"/>
        <v>110</v>
      </c>
      <c r="B112" s="2"/>
      <c r="C112" s="2"/>
      <c r="D112" s="2"/>
      <c r="E112" s="44"/>
      <c r="F112" s="24"/>
      <c r="G112" s="47"/>
    </row>
    <row r="113" spans="1:7" ht="12" customHeight="1" x14ac:dyDescent="0.2">
      <c r="A113" s="19">
        <f t="shared" si="1"/>
        <v>111</v>
      </c>
      <c r="B113" s="2"/>
      <c r="C113" s="2"/>
      <c r="D113" s="2"/>
      <c r="E113" s="44"/>
      <c r="F113" s="24"/>
      <c r="G113" s="47"/>
    </row>
    <row r="114" spans="1:7" ht="12" customHeight="1" x14ac:dyDescent="0.2">
      <c r="A114" s="19">
        <f t="shared" si="1"/>
        <v>112</v>
      </c>
      <c r="B114" s="2"/>
      <c r="C114" s="2"/>
      <c r="D114" s="2"/>
      <c r="E114" s="44"/>
      <c r="F114" s="24"/>
      <c r="G114" s="47"/>
    </row>
    <row r="115" spans="1:7" ht="12" customHeight="1" x14ac:dyDescent="0.2">
      <c r="A115" s="19">
        <f t="shared" si="1"/>
        <v>113</v>
      </c>
      <c r="B115" s="2"/>
      <c r="C115" s="2"/>
      <c r="D115" s="2"/>
      <c r="E115" s="44"/>
      <c r="F115" s="24"/>
      <c r="G115" s="47"/>
    </row>
    <row r="116" spans="1:7" ht="12" customHeight="1" x14ac:dyDescent="0.2">
      <c r="A116" s="19">
        <f t="shared" si="1"/>
        <v>114</v>
      </c>
      <c r="B116" s="2"/>
      <c r="C116" s="2"/>
      <c r="D116" s="2"/>
      <c r="E116" s="44"/>
      <c r="F116" s="24"/>
      <c r="G116" s="47"/>
    </row>
    <row r="117" spans="1:7" ht="12" customHeight="1" x14ac:dyDescent="0.2">
      <c r="A117" s="19">
        <f t="shared" si="1"/>
        <v>115</v>
      </c>
      <c r="B117" s="2"/>
      <c r="C117" s="2"/>
      <c r="D117" s="2"/>
      <c r="E117" s="44"/>
      <c r="F117" s="24"/>
      <c r="G117" s="47"/>
    </row>
    <row r="118" spans="1:7" ht="12" customHeight="1" x14ac:dyDescent="0.2">
      <c r="A118" s="19">
        <f t="shared" si="1"/>
        <v>116</v>
      </c>
      <c r="B118" s="2"/>
      <c r="C118" s="2"/>
      <c r="D118" s="2"/>
      <c r="E118" s="44"/>
      <c r="F118" s="24"/>
      <c r="G118" s="47"/>
    </row>
    <row r="119" spans="1:7" ht="12" customHeight="1" x14ac:dyDescent="0.2">
      <c r="A119" s="19">
        <f t="shared" si="1"/>
        <v>117</v>
      </c>
      <c r="B119" s="2"/>
      <c r="C119" s="2"/>
      <c r="D119" s="2"/>
      <c r="E119" s="44"/>
      <c r="F119" s="24"/>
      <c r="G119" s="47"/>
    </row>
    <row r="120" spans="1:7" ht="12" customHeight="1" x14ac:dyDescent="0.2">
      <c r="A120" s="19">
        <f t="shared" si="1"/>
        <v>118</v>
      </c>
      <c r="B120" s="2"/>
      <c r="C120" s="2"/>
      <c r="D120" s="2"/>
      <c r="E120" s="44"/>
      <c r="F120" s="24"/>
      <c r="G120" s="47"/>
    </row>
    <row r="121" spans="1:7" ht="12" customHeight="1" x14ac:dyDescent="0.2">
      <c r="A121" s="10"/>
      <c r="B121" s="5"/>
      <c r="C121" s="5"/>
      <c r="D121" s="5"/>
      <c r="E121" s="6"/>
      <c r="F121" s="5"/>
      <c r="G121" s="48"/>
    </row>
    <row r="122" spans="1:7" ht="12" customHeight="1" thickBot="1" x14ac:dyDescent="0.25">
      <c r="A122" s="8"/>
      <c r="B122" s="9"/>
      <c r="C122" s="9"/>
      <c r="D122" s="9"/>
      <c r="E122" s="4"/>
      <c r="F122" s="3"/>
      <c r="G122" s="49"/>
    </row>
    <row r="123" spans="1:7" ht="13.5" thickBot="1" x14ac:dyDescent="0.25">
      <c r="A123" s="11"/>
      <c r="B123" s="33" t="s">
        <v>18</v>
      </c>
      <c r="C123" s="34" t="s">
        <v>27</v>
      </c>
      <c r="D123" s="35" t="s">
        <v>28</v>
      </c>
    </row>
    <row r="124" spans="1:7" x14ac:dyDescent="0.2">
      <c r="B124" s="36" t="s">
        <v>19</v>
      </c>
      <c r="C124" s="37">
        <f>COUNTIF(B3:B120,B124)-D124</f>
        <v>2</v>
      </c>
      <c r="D124" s="38">
        <f>COUNTIFS(B3:B85, "AKSEKİ", F3:F85, "MEKANSAL")</f>
        <v>0</v>
      </c>
    </row>
    <row r="125" spans="1:7" x14ac:dyDescent="0.2">
      <c r="B125" s="39" t="s">
        <v>17</v>
      </c>
      <c r="C125" s="40">
        <f>COUNTIF(B3:B120,B125)-D125</f>
        <v>0</v>
      </c>
      <c r="D125" s="41">
        <f>COUNTIFS(B3:B85, "AKSU", F3:F85, "MEKANSAL")</f>
        <v>0</v>
      </c>
    </row>
    <row r="126" spans="1:7" x14ac:dyDescent="0.2">
      <c r="B126" s="39" t="s">
        <v>7</v>
      </c>
      <c r="C126" s="40">
        <f>COUNTIF(B3:B120,B126)-D126</f>
        <v>1</v>
      </c>
      <c r="D126" s="41">
        <f>COUNTIFS(B3:B85, "ALANYA", F3:F85, "MEKANSAL")</f>
        <v>0</v>
      </c>
    </row>
    <row r="127" spans="1:7" x14ac:dyDescent="0.2">
      <c r="B127" s="39" t="s">
        <v>20</v>
      </c>
      <c r="C127" s="40">
        <f>COUNTIF(B3:B120,B127)-D127</f>
        <v>0</v>
      </c>
      <c r="D127" s="41">
        <f>COUNTIFS(B3:B85, "DEMRE", F3:F85, "MEKANSAL")</f>
        <v>0</v>
      </c>
    </row>
    <row r="128" spans="1:7" x14ac:dyDescent="0.2">
      <c r="B128" s="39" t="s">
        <v>21</v>
      </c>
      <c r="C128" s="40">
        <f>COUNTIF(B3:B120,B128)-D128</f>
        <v>1</v>
      </c>
      <c r="D128" s="41">
        <f>COUNTIFS(B3:B85, "DÖŞEMEALTI", F3:F85, "MEKANSAL")</f>
        <v>0</v>
      </c>
    </row>
    <row r="129" spans="1:7" x14ac:dyDescent="0.2">
      <c r="B129" s="39" t="s">
        <v>10</v>
      </c>
      <c r="C129" s="40">
        <f>COUNTIF(B3:B120,B129)-D129</f>
        <v>1</v>
      </c>
      <c r="D129" s="41">
        <f>COUNTIFS(B3:B85, "ELMALI", F3:F85, "MEKANSAL")</f>
        <v>1</v>
      </c>
    </row>
    <row r="130" spans="1:7" x14ac:dyDescent="0.2">
      <c r="B130" s="39" t="s">
        <v>22</v>
      </c>
      <c r="C130" s="40">
        <f>COUNTIF(B3:B120,B130)-D130</f>
        <v>1</v>
      </c>
      <c r="D130" s="41">
        <f>COUNTIFS(B3:B85, "FİNİKE", F3:F85, "MEKANSAL")</f>
        <v>0</v>
      </c>
    </row>
    <row r="131" spans="1:7" x14ac:dyDescent="0.2">
      <c r="B131" s="39" t="s">
        <v>12</v>
      </c>
      <c r="C131" s="40">
        <f>COUNTIF(B3:B120,B131)-D131</f>
        <v>3</v>
      </c>
      <c r="D131" s="41">
        <f>COUNTIFS(B3:B85, "GAZİPAŞA", F3:F85, "MEKANSAL")</f>
        <v>1</v>
      </c>
    </row>
    <row r="132" spans="1:7" x14ac:dyDescent="0.2">
      <c r="B132" s="39" t="s">
        <v>14</v>
      </c>
      <c r="C132" s="40">
        <f>COUNTIF(B3:B120,B132)-D132</f>
        <v>0</v>
      </c>
      <c r="D132" s="41">
        <f>COUNTIFS(B3:B85, "GÜNDOĞMUŞ", F3:F85, "MEKANSAL")</f>
        <v>0</v>
      </c>
    </row>
    <row r="133" spans="1:7" x14ac:dyDescent="0.2">
      <c r="B133" s="39" t="s">
        <v>23</v>
      </c>
      <c r="C133" s="40">
        <f>COUNTIF(B3:B120,B133)-D133</f>
        <v>0</v>
      </c>
      <c r="D133" s="41">
        <f>COUNTIFS(B3:B85, "İBRADI", F3:F85, "MEKANSAL")</f>
        <v>0</v>
      </c>
    </row>
    <row r="134" spans="1:7" x14ac:dyDescent="0.2">
      <c r="B134" s="39" t="s">
        <v>8</v>
      </c>
      <c r="C134" s="40">
        <f>COUNTIF(B3:B120,B134)-D134</f>
        <v>2</v>
      </c>
      <c r="D134" s="41">
        <f>COUNTIFS(B3:B85, "KAŞ", F3:F85, "MEKANSAL")</f>
        <v>0</v>
      </c>
    </row>
    <row r="135" spans="1:7" x14ac:dyDescent="0.2">
      <c r="B135" s="39" t="s">
        <v>24</v>
      </c>
      <c r="C135" s="40">
        <f>COUNTIF(B3:B120,B135)-D135</f>
        <v>2</v>
      </c>
      <c r="D135" s="41">
        <f>COUNTIFS(B3:B85, "KEMER", F3:F85, "MEKANSAL")</f>
        <v>0</v>
      </c>
    </row>
    <row r="136" spans="1:7" x14ac:dyDescent="0.2">
      <c r="B136" s="39" t="s">
        <v>16</v>
      </c>
      <c r="C136" s="40">
        <f>COUNTIF(B3:B120,B136)-D136</f>
        <v>0</v>
      </c>
      <c r="D136" s="41">
        <f>COUNTIFS(B3:B85, "KEPEZ", F3:F85, "MEKANSAL")</f>
        <v>0</v>
      </c>
    </row>
    <row r="137" spans="1:7" x14ac:dyDescent="0.2">
      <c r="B137" s="39" t="s">
        <v>6</v>
      </c>
      <c r="C137" s="40">
        <f>COUNTIF(B3:B120,B137)-D137</f>
        <v>4</v>
      </c>
      <c r="D137" s="41">
        <f>COUNTIFS(B3:B85, "KONYAALTI", F3:F85, "MEKANSAL")</f>
        <v>0</v>
      </c>
    </row>
    <row r="138" spans="1:7" x14ac:dyDescent="0.2">
      <c r="B138" s="39" t="s">
        <v>9</v>
      </c>
      <c r="C138" s="40">
        <f>COUNTIF(B3:B120,B138)-D138</f>
        <v>5</v>
      </c>
      <c r="D138" s="41">
        <f>COUNTIFS(B3:B85, "KORKUTELİ", F3:F85, "MEKANSAL")</f>
        <v>0</v>
      </c>
    </row>
    <row r="139" spans="1:7" x14ac:dyDescent="0.2">
      <c r="B139" s="39" t="s">
        <v>15</v>
      </c>
      <c r="C139" s="40">
        <f>COUNTIF(B3:B120,B139)-D139</f>
        <v>2</v>
      </c>
      <c r="D139" s="41">
        <f>COUNTIFS(B3:B85, "KUMLUCA", F3:F85, "MEKANSAL")</f>
        <v>0</v>
      </c>
    </row>
    <row r="140" spans="1:7" x14ac:dyDescent="0.2">
      <c r="B140" s="39" t="s">
        <v>11</v>
      </c>
      <c r="C140" s="40">
        <f>COUNTIF(B3:B120,B140)-D140</f>
        <v>2</v>
      </c>
      <c r="D140" s="41">
        <f>COUNTIFS(B3:B85, "MANAVGAT", F3:F85, "MEKANSAL")</f>
        <v>0</v>
      </c>
    </row>
    <row r="141" spans="1:7" x14ac:dyDescent="0.2">
      <c r="B141" s="39" t="s">
        <v>26</v>
      </c>
      <c r="C141" s="40">
        <f>COUNTIF(B3:B120,B141)-D141</f>
        <v>3</v>
      </c>
      <c r="D141" s="41">
        <f>COUNTIFS(B3:B85, "MURATPAŞA", F3:F85, "MEKANSAL")</f>
        <v>4</v>
      </c>
    </row>
    <row r="142" spans="1:7" ht="13.5" thickBot="1" x14ac:dyDescent="0.25">
      <c r="B142" s="36" t="s">
        <v>13</v>
      </c>
      <c r="C142" s="37">
        <f>COUNTIF(B3:B120,B142)-D142</f>
        <v>2</v>
      </c>
      <c r="D142" s="42">
        <f>COUNTIFS(B2:B85, "SERİK", F2:F85, "MEKANSAL")</f>
        <v>0</v>
      </c>
      <c r="E142" s="7"/>
    </row>
    <row r="143" spans="1:7" ht="13.5" thickBot="1" x14ac:dyDescent="0.25">
      <c r="A143"/>
      <c r="B143" s="61" t="s">
        <v>31</v>
      </c>
      <c r="C143" s="62"/>
      <c r="D143" s="12">
        <f>SUM(C124:C142)</f>
        <v>31</v>
      </c>
      <c r="F143"/>
      <c r="G143" s="51"/>
    </row>
    <row r="144" spans="1:7" ht="13.5" thickBot="1" x14ac:dyDescent="0.25">
      <c r="A144"/>
      <c r="B144" s="59" t="s">
        <v>30</v>
      </c>
      <c r="C144" s="60"/>
      <c r="D144" s="13">
        <f>SUM(D124:D142)</f>
        <v>6</v>
      </c>
      <c r="F144"/>
      <c r="G144" s="51"/>
    </row>
    <row r="145" spans="1:7" ht="13.5" thickBot="1" x14ac:dyDescent="0.25">
      <c r="A145"/>
      <c r="B145" s="63" t="s">
        <v>29</v>
      </c>
      <c r="C145" s="64"/>
      <c r="D145" s="14">
        <f>B156</f>
        <v>37</v>
      </c>
      <c r="F145"/>
      <c r="G145" s="51"/>
    </row>
    <row r="152" spans="1:7" hidden="1" x14ac:dyDescent="0.2"/>
    <row r="153" spans="1:7" hidden="1" x14ac:dyDescent="0.2">
      <c r="B153" s="1">
        <f>D143</f>
        <v>31</v>
      </c>
    </row>
    <row r="154" spans="1:7" hidden="1" x14ac:dyDescent="0.2">
      <c r="B154" s="1">
        <f>D144</f>
        <v>6</v>
      </c>
    </row>
    <row r="155" spans="1:7" hidden="1" x14ac:dyDescent="0.2"/>
    <row r="156" spans="1:7" hidden="1" x14ac:dyDescent="0.2">
      <c r="B156" s="1">
        <f>B153+B154</f>
        <v>37</v>
      </c>
    </row>
  </sheetData>
  <mergeCells count="4">
    <mergeCell ref="B144:C144"/>
    <mergeCell ref="B143:C143"/>
    <mergeCell ref="B145:C145"/>
    <mergeCell ref="A1:G1"/>
  </mergeCells>
  <conditionalFormatting sqref="C124:D142">
    <cfRule type="cellIs" dxfId="3" priority="4" operator="equal">
      <formula>0</formula>
    </cfRule>
  </conditionalFormatting>
  <conditionalFormatting sqref="D143">
    <cfRule type="cellIs" dxfId="2" priority="3" operator="equal">
      <formula>0</formula>
    </cfRule>
  </conditionalFormatting>
  <conditionalFormatting sqref="D144">
    <cfRule type="cellIs" dxfId="1" priority="2" operator="equal">
      <formula>0</formula>
    </cfRule>
  </conditionalFormatting>
  <conditionalFormatting sqref="D145">
    <cfRule type="cellIs" dxfId="0" priority="1" operator="equal">
      <formula>0</formula>
    </cfRule>
  </conditionalFormatting>
  <dataValidations count="1">
    <dataValidation type="list" allowBlank="1" showInputMessage="1" showErrorMessage="1" sqref="M4 F3:F120">
      <formula1>$M$4:$M$6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 Gürer</dc:creator>
  <cp:lastModifiedBy>Tan Gürer</cp:lastModifiedBy>
  <dcterms:created xsi:type="dcterms:W3CDTF">2020-12-03T10:42:38Z</dcterms:created>
  <dcterms:modified xsi:type="dcterms:W3CDTF">2024-06-24T10:15:10Z</dcterms:modified>
</cp:coreProperties>
</file>