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D:\2023 Etütler\"/>
    </mc:Choice>
  </mc:AlternateContent>
  <bookViews>
    <workbookView xWindow="-120" yWindow="-120" windowWidth="20730" windowHeight="1116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A114" i="1" l="1"/>
  <c r="A115" i="1"/>
  <c r="A105" i="1" l="1"/>
  <c r="A106" i="1"/>
  <c r="A107" i="1"/>
  <c r="A108" i="1"/>
  <c r="A109" i="1"/>
  <c r="A110" i="1"/>
  <c r="A111" i="1"/>
  <c r="A112" i="1"/>
  <c r="A113" i="1"/>
  <c r="A62" i="1" l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D119" i="1" l="1"/>
  <c r="C119" i="1" s="1"/>
  <c r="D120" i="1"/>
  <c r="C120" i="1" s="1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3" i="1"/>
  <c r="D122" i="1" l="1"/>
  <c r="C122" i="1" s="1"/>
  <c r="D121" i="1"/>
  <c r="C121" i="1" s="1"/>
  <c r="D123" i="1"/>
  <c r="C123" i="1" s="1"/>
  <c r="D127" i="1" l="1"/>
  <c r="C127" i="1" s="1"/>
  <c r="D128" i="1"/>
  <c r="C128" i="1" s="1"/>
  <c r="D129" i="1"/>
  <c r="C129" i="1" s="1"/>
  <c r="D130" i="1"/>
  <c r="C130" i="1" s="1"/>
  <c r="D131" i="1"/>
  <c r="C131" i="1" s="1"/>
  <c r="D132" i="1"/>
  <c r="C132" i="1" s="1"/>
  <c r="D133" i="1"/>
  <c r="C133" i="1" s="1"/>
  <c r="D134" i="1"/>
  <c r="C134" i="1" s="1"/>
  <c r="D135" i="1"/>
  <c r="C135" i="1" s="1"/>
  <c r="D136" i="1"/>
  <c r="C136" i="1" s="1"/>
  <c r="D126" i="1"/>
  <c r="C126" i="1" s="1"/>
  <c r="D125" i="1"/>
  <c r="C125" i="1" s="1"/>
  <c r="D124" i="1"/>
  <c r="C124" i="1" s="1"/>
  <c r="D137" i="1"/>
  <c r="C137" i="1" s="1"/>
  <c r="D139" i="1" l="1"/>
  <c r="B149" i="1" s="1"/>
  <c r="D138" i="1"/>
  <c r="B148" i="1" s="1"/>
  <c r="B151" i="1" l="1"/>
  <c r="D140" i="1" s="1"/>
</calcChain>
</file>

<file path=xl/comments1.xml><?xml version="1.0" encoding="utf-8"?>
<comments xmlns="http://schemas.openxmlformats.org/spreadsheetml/2006/main">
  <authors>
    <author>Tan Gürer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162"/>
          </rPr>
          <t>sayfa koruması
tan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<sst xmlns="http://schemas.openxmlformats.org/spreadsheetml/2006/main" count="497" uniqueCount="242">
  <si>
    <r>
      <rPr>
        <b/>
        <sz val="5"/>
        <rFont val="Calibri"/>
        <family val="2"/>
      </rPr>
      <t xml:space="preserve">SIRA
</t>
    </r>
    <r>
      <rPr>
        <b/>
        <sz val="5"/>
        <rFont val="Calibri"/>
        <family val="2"/>
      </rPr>
      <t>NO</t>
    </r>
  </si>
  <si>
    <r>
      <rPr>
        <b/>
        <sz val="6"/>
        <rFont val="Calibri"/>
        <family val="2"/>
      </rPr>
      <t>İLÇE</t>
    </r>
  </si>
  <si>
    <r>
      <rPr>
        <b/>
        <sz val="6"/>
        <rFont val="Calibri"/>
        <family val="2"/>
      </rPr>
      <t>BELDE/ MAH./MEVKİİ</t>
    </r>
  </si>
  <si>
    <r>
      <rPr>
        <b/>
        <sz val="6"/>
        <rFont val="Calibri"/>
        <family val="2"/>
      </rPr>
      <t>AÇIKLAMA</t>
    </r>
  </si>
  <si>
    <r>
      <rPr>
        <b/>
        <sz val="4.5"/>
        <rFont val="Calibri"/>
        <family val="2"/>
      </rPr>
      <t>Onay makamı İl / Bakanlık</t>
    </r>
  </si>
  <si>
    <r>
      <rPr>
        <b/>
        <sz val="5"/>
        <rFont val="Calibri"/>
        <family val="2"/>
      </rPr>
      <t>Onay Tarihi</t>
    </r>
  </si>
  <si>
    <t>KONYAALTI</t>
  </si>
  <si>
    <t>ALANYA</t>
  </si>
  <si>
    <t>KAŞ</t>
  </si>
  <si>
    <t>KORKUTELİ</t>
  </si>
  <si>
    <t>ELMALI</t>
  </si>
  <si>
    <t>MANAVGAT</t>
  </si>
  <si>
    <t>GAZİPAŞA</t>
  </si>
  <si>
    <t>SERİK</t>
  </si>
  <si>
    <t>GÜNDOĞMUŞ</t>
  </si>
  <si>
    <t>KUMLUCA</t>
  </si>
  <si>
    <t>KEPEZ</t>
  </si>
  <si>
    <t>AKSU</t>
  </si>
  <si>
    <t>İLÇELER</t>
  </si>
  <si>
    <t>AKSEKİ</t>
  </si>
  <si>
    <t>DEMRE</t>
  </si>
  <si>
    <t>DÖŞEMEALTI</t>
  </si>
  <si>
    <t>FİNİKE</t>
  </si>
  <si>
    <t>İBRADI</t>
  </si>
  <si>
    <t>KEMER</t>
  </si>
  <si>
    <t>PAFTA /ADA- PARSEL</t>
  </si>
  <si>
    <t>MURATPAŞA</t>
  </si>
  <si>
    <t>İL ONAYLI</t>
  </si>
  <si>
    <t>MEKANSAL ONAYLI</t>
  </si>
  <si>
    <t>TOPLAM ONAYLI RAPOR</t>
  </si>
  <si>
    <t>TOPLAM MEKANSAL ONAYLI</t>
  </si>
  <si>
    <t>TOPLAM İL ONAYLI</t>
  </si>
  <si>
    <t>2023  ONAYLI RAPORLAR</t>
  </si>
  <si>
    <t>Kışlaköy</t>
  </si>
  <si>
    <t>GES</t>
  </si>
  <si>
    <t>tan</t>
  </si>
  <si>
    <t>İL</t>
  </si>
  <si>
    <t>MEKANSAL</t>
  </si>
  <si>
    <t>Karyağdı</t>
  </si>
  <si>
    <t>O23-B-23-C-3-D, O23-C-03-B-2-A, O23-B-23-C-3-C, O23-C-03-B-2-B nolu 4 adet ve 1/5.000 ölçekli O23-B-23-C, O23-C-03-B   52.41 Ha.</t>
  </si>
  <si>
    <t>O23-C-03-A-1-A, O23-C-02-B-2-B, O23-C-02-B-2-A, O23-B-22-C-3-C, O23-B-23-D-4-D, O23-B-22-C-3-D, O23-B-22-C-3-B, O23-B-23-D-4-A, O23-B-22-C-3-A   106.1 Ha</t>
  </si>
  <si>
    <t>Kesefli - Demirtaş</t>
  </si>
  <si>
    <t>P28-a-9-a-4-c, P28-a-9-d-1-b, P28-a-9-d-2-a, P28-a-9-d-2-b, P28-a-9-d-2-c, P28-a-9-d-2-d, P28-a-9-d-3-b P28-a-9-c-4-a 58,24 Ha</t>
  </si>
  <si>
    <t>Oymapınar</t>
  </si>
  <si>
    <t>O27-a-16-a-3-a, O27-a-16-a-3-d 397 Ada 1 Parsel, 398 Ada 1 Parsel ve 399 Ada 1 Nolu Parsel 10,80 Ha</t>
  </si>
  <si>
    <t>Öznurtepe</t>
  </si>
  <si>
    <t>P28-b-14-c-1-a, P28-b-14-d-2-b Pafta, 101 Ada 370,371 ve 377 Nolu Parsel  5.32 Ha</t>
  </si>
  <si>
    <t>Cevizli</t>
  </si>
  <si>
    <t xml:space="preserve">N27-c-06-b-1-a, N27-c-06-b-1-b Pafta 127 Ada 12 Nolu Parsel  5,37 Ha </t>
  </si>
  <si>
    <t>Yat Limanı(Marina)</t>
  </si>
  <si>
    <t>P23-d-03-d-3-b  P23-d-03-d-3-c  P23-d-03-c-4-a  P23-d-03-c-4-b P23-d-03-c-4-c  P23-d-03-c-4-d  20.83 Ha.</t>
  </si>
  <si>
    <t>Andifli</t>
  </si>
  <si>
    <t>O23-C-3-A-2-A  723-724-725-728 parseller 4.15 Ha</t>
  </si>
  <si>
    <t>Karamanlar</t>
  </si>
  <si>
    <t>O27-C-02-B-4-A  O27-C-02-B-4-B  O27-C-02-B-4-C  O27-C-02-B-4-D  108 Ada 69-70-71 parseller 2.13 Ha.</t>
  </si>
  <si>
    <t xml:space="preserve">Bıyıklı </t>
  </si>
  <si>
    <t>N25-D-12-C-2-A  8542 ada 12 Parsel 3.22 Ha.</t>
  </si>
  <si>
    <t>Kızıltoprak</t>
  </si>
  <si>
    <t>O25-A-15-A-3-B  4550 ada 31 parsel 0.07 ha</t>
  </si>
  <si>
    <t>Haşimişcan</t>
  </si>
  <si>
    <t>O25-A-15-A-4-C    1273 ada 5-6-7-8-9-10-11 parseller 0.07 ha</t>
  </si>
  <si>
    <t>Şirinyalı</t>
  </si>
  <si>
    <t>O25-A-15-C-4-B  12718 ada 1 Parsel 0.359 Ha.</t>
  </si>
  <si>
    <t>Düzlerçamı</t>
  </si>
  <si>
    <t xml:space="preserve">Beycik </t>
  </si>
  <si>
    <t>P24-B-04-B-1-C  202 Ada 110 Parsel  ve 965 Parsel 1.63 Ha</t>
  </si>
  <si>
    <t>O25-A-02-A-2-B  O25-A-02-A-2-C  0.282 Ha</t>
  </si>
  <si>
    <t>Ağullu</t>
  </si>
  <si>
    <t>P23-D-04-C-2-C  195   Ada 7-8 Parseller 2.36 Ha.</t>
  </si>
  <si>
    <t>Gökçeören</t>
  </si>
  <si>
    <t>P23-D-02-A-3-C  225 Ada 1-6 Parseller   1.55 Ha.</t>
  </si>
  <si>
    <t>Bayındır</t>
  </si>
  <si>
    <t>O23-b-25-a-2-b  O23-b-25-a-2-c  139 Ada 7-9 Parseller 6.01 Ha.</t>
  </si>
  <si>
    <t>Çamyuva</t>
  </si>
  <si>
    <t>O25-d-17-d-1-c, O25-d-17-d-2-d  570   ada 1,2,3,4,5,6 parseller  5.01 Ha.</t>
  </si>
  <si>
    <t xml:space="preserve">O25-A-15-C-3-D   O25-A-15-C-3-C   </t>
  </si>
  <si>
    <t>Kalkan</t>
  </si>
  <si>
    <t>Liman</t>
  </si>
  <si>
    <t>P23-B-24-D-2-D  p22-B-24-D-3-A  4,22Ha.</t>
  </si>
  <si>
    <t>Çalkaya</t>
  </si>
  <si>
    <t>O25-B-08-A-2-D  1535 Ada 11 Parsel  1,68 Ha..</t>
  </si>
  <si>
    <t>Kestel</t>
  </si>
  <si>
    <t xml:space="preserve">O28-D-22-C-1-B  O28-D-22-C-1-C  O28-D-22-C-2-A  O28-D-22-C-2-D  31.51Ha </t>
  </si>
  <si>
    <t xml:space="preserve">O25-A-02-A-3-A  O25-A-02-A-3-B   276 Ada 1 parsel  0.77 Ha.  </t>
  </si>
  <si>
    <t>Kızıllı</t>
  </si>
  <si>
    <t xml:space="preserve">N25-C-16-A-3-A   N25-C-16-A-3-B  N25-C-16-A-3-C  N25-C-16-A-3-D  29623 Ada 1 parsel 12.81 Ha </t>
  </si>
  <si>
    <t>Karaman</t>
  </si>
  <si>
    <t>Çardak</t>
  </si>
  <si>
    <t>O26-B-02-C-2-D  360 Ada 6 Parsel  3.76 Ha.</t>
  </si>
  <si>
    <t>Çakallık</t>
  </si>
  <si>
    <t>O25-B-15-B-2-B (ED-50)  181 Parsel  6.75 Ha</t>
  </si>
  <si>
    <t>Gençlik</t>
  </si>
  <si>
    <t>O25-A-15-A-4-D  O25-A-15-A-4-C  1 Ada 65 Parsel 0.22 Ha.</t>
  </si>
  <si>
    <t>Yeleme</t>
  </si>
  <si>
    <t>Yazır</t>
  </si>
  <si>
    <t>N24-C-21-C-1-C  3766 ve 3767  1.93 Ha.</t>
  </si>
  <si>
    <t>N24-D-07-C-1-B  N24-D-07-B-4-C  228 ada 5 Parsel 0.92 Ha</t>
  </si>
  <si>
    <t>Sımandır</t>
  </si>
  <si>
    <t>O24-A-03-D-3-C  O24-A-03-D-3-D  197 Ada 6 parsel  1.06 Ha.</t>
  </si>
  <si>
    <t>Muratpaşa</t>
  </si>
  <si>
    <t>O25-A-15-A-1-A  O25-A-10-D-4-D   12710 Ada 4-7-12-13-14-15-16 parseller  4.39 Ha.</t>
  </si>
  <si>
    <t>Varsak Yaylası</t>
  </si>
  <si>
    <t>N24-D-07-D-1-B  N24-D-07-D-1-C  N24-D-07-D-2-A  N24-D-07-D-2-D  159 Ada 124 parsel 7.96 Ha.</t>
  </si>
  <si>
    <t>Yukarı mahalle</t>
  </si>
  <si>
    <t>N26-C-10-A-3-D  N26-C-10-A-4-C  565 Ada 18 Parsel 1.02 Ha.</t>
  </si>
  <si>
    <t>Küçükköy</t>
  </si>
  <si>
    <t>N24-C-16-A-3-C N24-C-16-A-1-C  N24-C-16-A-4-B N24-C-16-A-2-A  N24-C-16-A-2-D  N24-C-16-A-3-A   N24-C-16-A-3-D  N24-C-16-A-2-C   N24-C-16-A-3-B   311 ada 28 parsel 306 ada 13-25-26-28-29-37-41-46 parseller  38.64 Ha</t>
  </si>
  <si>
    <t>N24-D-06-D-3-A  N24-D-06-D-4B   249 ada 24 parsel   9.86 Ha.</t>
  </si>
  <si>
    <t>Arapsuyu</t>
  </si>
  <si>
    <t>O25-A-13-C-2-B  O25-A-14-D-1-A  3795 ada 11 parsel   0.17 Ha.</t>
  </si>
  <si>
    <t xml:space="preserve">Hurma </t>
  </si>
  <si>
    <t>O25-A-17-B-2-B  8795 ada 1 parsel 0.26 Ha.</t>
  </si>
  <si>
    <t>Çukurviran</t>
  </si>
  <si>
    <t>Bayır</t>
  </si>
  <si>
    <t>O27-B-25-D-3-A  O27-B-25-D-3-C  O27-B-25-D-3-D   2,7 Ha.</t>
  </si>
  <si>
    <t>O27-B-24-C-3-A  O27-B-24-C-4-B  7.04 Ha.</t>
  </si>
  <si>
    <t>Dikmen</t>
  </si>
  <si>
    <t>O26-B-20-A-4-A  O26-B-20-A-4-B 106 Ada 645 parsel 4,22 Ha..</t>
  </si>
  <si>
    <t>Kalemler</t>
  </si>
  <si>
    <t>O26-B-13-D-1-C  O26-B-13-D-1-D  122 ada 439 parsel  0.63 Ha</t>
  </si>
  <si>
    <t>Aksaz</t>
  </si>
  <si>
    <t>O27-A-21-B-4-B   0.48  128 Ada 7 parsel  Ha.</t>
  </si>
  <si>
    <t>Ulukapı</t>
  </si>
  <si>
    <t>O26-B-20-B-4-D  O26-B-20-B-4-C  276Ada 4-5-6 Parseller 290 Ada 1 Parsel 3.62 Ha.</t>
  </si>
  <si>
    <t>Aşağıışıklar</t>
  </si>
  <si>
    <t>O26-B-25-B-2-C  O27-A-21-A-1-C  O27-A-21-A-1-D 132 ada 71 parsel 7.61 Ha.</t>
  </si>
  <si>
    <t xml:space="preserve">Fatih </t>
  </si>
  <si>
    <t>O27-A-25-B-2-A O27-B-20-C-3-D  145 ada 421 parsel 0,59 Ha.</t>
  </si>
  <si>
    <t>Yukarı ışıklar</t>
  </si>
  <si>
    <t>O26-B-19-B-1-B  119 Ada 453-454 Parseller  1.2 Ha.</t>
  </si>
  <si>
    <t>Güzelbağ</t>
  </si>
  <si>
    <t>Fatih</t>
  </si>
  <si>
    <t>O27-C-04-C-3-A  O27-C-04-C-3-D  105 Ada 33 parsel 0.29 Ha.</t>
  </si>
  <si>
    <t>Gebece</t>
  </si>
  <si>
    <t>O27-A-18-B-3-A  O27-A-18-B-3-B   332 Ada 1 parsel 4.92 Ha.</t>
  </si>
  <si>
    <t>Belenobası</t>
  </si>
  <si>
    <t>O27-A-17-B-4-D   110 Ada 29-30-31-32 parseller 2.05 Ha.</t>
  </si>
  <si>
    <t>Kepez Beleni</t>
  </si>
  <si>
    <t>O27-A-08-D-4-D  -122 Ada 8 Parsel 2.23 Ha..</t>
  </si>
  <si>
    <t>Karavca</t>
  </si>
  <si>
    <t>O27-A-16-B-2-A   116 Ada 1946 parsel  1.89 Ha.</t>
  </si>
  <si>
    <t>O26-B-13-D-1-B  124 Ada 10 parsel 0.56 Ha.</t>
  </si>
  <si>
    <t xml:space="preserve">Evren </t>
  </si>
  <si>
    <t>O26-B-12-C-3-A  341 Ada 1-2-3-5 parseller  0.21 Ha.</t>
  </si>
  <si>
    <t>Seki</t>
  </si>
  <si>
    <t>O26-B-12-C-2-B  O26-B-13-D-1-A  247  Ada 2 Parsel   0.2 Ha.</t>
  </si>
  <si>
    <t>Karagöz</t>
  </si>
  <si>
    <t>O27-A-21-A-2-A  O27-A-21-A-2-B  120 Ada 2 parsel  19.2 Ha.</t>
  </si>
  <si>
    <t>Güzelyalı</t>
  </si>
  <si>
    <t>O27-A-11-B-2-C  O27-A-11-B-3-B   211 Ada 2 parsel 2.54 Ha.</t>
  </si>
  <si>
    <t>O26-B-13-D-2-A   130 Ada  9 Parsel   0.15 Ha.</t>
  </si>
  <si>
    <t>O26-B-13-D-4-B  186Ada 3 parsel   0.95 Ha.</t>
  </si>
  <si>
    <t>O27-C-9-A-2-A  O27-C-9-A-2-B  O27-C-4-D-3-D    105  Ada 100 Parsel  4,42 Ha.</t>
  </si>
  <si>
    <t>Manavgat</t>
  </si>
  <si>
    <t>Konya(Beyşehir)  RES</t>
  </si>
  <si>
    <t>N26-B-07-D-4-C   N26-B-07-D-3-D   N26-B-07-D-3-A  N26-B-07-D-2-D  N26-B-07-D-2-C  N26-B-07-D-2-A  N26-B-07-D-2-B  N26-B-07-C-1 –A   N26-B-07-A-3-C   N26-B-07-B-4-D   N26-B-07-A-3-B   N26-B-07-B-4-A   N26-B-07-A-2-C   N26-B-07-B-1-D  N26-B-07-A-2-B  N26-B-07-B-1-A, N26-B-02-D-3-D   N26-B-02-D-3-C   N26-B-02-D-3-A   N26-B-02-D-3-B  N16-B-12-A-1-B    24.26 Ha.</t>
  </si>
  <si>
    <t>Çankaya</t>
  </si>
  <si>
    <t>O25-A-09-B-4-B    27467 Ada 1 Parsel, 0.52 Ha.</t>
  </si>
  <si>
    <t>Sağırın</t>
  </si>
  <si>
    <t>N26-D-20-C-3-C  190 ada 1-4 parseller 1.66 Ha.</t>
  </si>
  <si>
    <t>Mahmutlar</t>
  </si>
  <si>
    <t>P28-A-03-B-1-A  P28-A-03-B-1-B  P28-A-03-B-1-C  P28-A-03-B-1-D  18.59 Ha.</t>
  </si>
  <si>
    <t>Ahatlı</t>
  </si>
  <si>
    <t>O23-D-15-D-2-C  O23-D-15-D-2-D  121 ada33 parsel 126 ada 3 parsel 2.85 Ha</t>
  </si>
  <si>
    <t>Afşar</t>
  </si>
  <si>
    <t>Kaş-Kızılağaç</t>
  </si>
  <si>
    <t>O23-D-20-D-3-C  O23-D-20-C-4-D  O23-D-25-A-2-B  Afşar 136/33-34-35-36-37   Kızılağaç 122/1-2   148/3-4-5-6  9.96 Ha.</t>
  </si>
  <si>
    <t xml:space="preserve">Kızlarpınarı </t>
  </si>
  <si>
    <t>O27-C-20-C-3-A  O27-C-20-C-4-A  O27-C-20-D-3-B 14.86 Ha</t>
  </si>
  <si>
    <t>Eskihisar</t>
  </si>
  <si>
    <t>O23-B-22-A-3-C  118 ada 28-29 parseller 2.46 Ha.</t>
  </si>
  <si>
    <t>O27-C-2-A-2-C  O27-C-2-A-2-B  O27-C-2-B-1-D    O27-C-2-B-4-A  108 ada 17-22-23-24-25 parseller 5.60 Ha.</t>
  </si>
  <si>
    <t>Hacıobası</t>
  </si>
  <si>
    <t>O27-D-02-B-1-D  O27-D-02-B-4-A  148 ada 1 parsel   1.55Ha.</t>
  </si>
  <si>
    <t>Gaziler</t>
  </si>
  <si>
    <t>Kss İlave</t>
  </si>
  <si>
    <t>O25-B-01-A-3-C  O25-B-01-B-4-C   O25-B-01-B-4-D   O25-B-01-C-1-A  28554 Ada 488-489-585-586-587 parseller 13.52 Ha.</t>
  </si>
  <si>
    <t>x</t>
  </si>
  <si>
    <t>Saray</t>
  </si>
  <si>
    <t>Kızlarpınarı</t>
  </si>
  <si>
    <t xml:space="preserve">O27-c-20-c-4-d(ITRF), O27-c-20-c-4-c(ITRF), O27-c-20-c(ITRF), O27-C3(ITRF),    758/3,778/4,780/1,778/2,778/5,779/6,787/3,779/7,780/2,43/77,758/12,722/21,
774/8,722/20,774/6,43/70,753/10,752/2,2776/3,43/93,754/16,43/131,758/1,75
4/7,783/6,43/129,780/12,768/3,774/2,774/1,766/5,766/4,786/2,783/5,780/4,75 Parseller  8.52 ha
</t>
  </si>
  <si>
    <t>Macun</t>
  </si>
  <si>
    <t xml:space="preserve">O23-B-13-C-1-A O23-B-13-C-1-D  147 ada 02 parsel 9.28 ha </t>
  </si>
  <si>
    <t>O27-C-02-A-3-A  O27-C-02-A-3-B  O27-C-02-A-3-C  O27-C-02-A-3-D 107 ada 20-21-22-23-24-25-26-27-28-29-31-32-33-34-35-36-37-41-42-43-44-45-48-53-65-67 parseller 10.97 Ha.</t>
  </si>
  <si>
    <t xml:space="preserve">O27-C-01-C-3-C  156 ada 43-59 parseller 1.48 Ha. </t>
  </si>
  <si>
    <t>O27-C-02-A-3-B  108 ada 35 parsel 1.87 Ha.</t>
  </si>
  <si>
    <t>Güzeloba</t>
  </si>
  <si>
    <t>Güzeloba-Ermenek</t>
  </si>
  <si>
    <t>O25-B-12-D-4-A  O25-B-12-D-4-D   5032/6 ve 27943/5 içinde 0.72 Ha.</t>
  </si>
  <si>
    <t xml:space="preserve">O24-C-24-C-4-C  O24-C-24-C-4-D  190 ada 5 parsel   1.76 Parsel </t>
  </si>
  <si>
    <t>O23-B-24-B-3-C  O23-B-24-B-3-D   O23-B-24-C -2-B  O23-B-24-C -2-A   187 ada 30-32-34-35-36-37-39-40-   10.00Ha.</t>
  </si>
  <si>
    <t>O23-C-03-A-1-A, O23-C-02-B-2-B, O23-C-02-B-2-A, O23-B-22-C-3-C, O23-B-23-D-4-D, O23-B-22-C-3-D, O23-B-22-C-3-B, O23-B-23-D-4-A, O23-B-22-C-3-A   106.69 Ha</t>
  </si>
  <si>
    <t>Beyrebucak</t>
  </si>
  <si>
    <t>P28-C-03-B-4-C  P28-C-03-B-4-D  122 Ada 14 parsel  1.02 Ha.</t>
  </si>
  <si>
    <t>Telatiye(Konaklı)</t>
  </si>
  <si>
    <t xml:space="preserve">O27-C-19-D-1-B   O27-C-19-D-2-A  113 Ada 6 Parsel   2.89 Ha. </t>
  </si>
  <si>
    <t>Bozova</t>
  </si>
  <si>
    <t>N24-C-07-A-2-B  N24-C-07-A-2-C   405 ada 02 parsel ve 413 ada 17 parsel  6.2 Ha.</t>
  </si>
  <si>
    <t>Odabaşı</t>
  </si>
  <si>
    <t>N25-D-24-A-3-C  N25-D-24-B-4-D  28225 ada 50 parsel 1 Ha.</t>
  </si>
  <si>
    <t>Bağlık</t>
  </si>
  <si>
    <t>P24-B-07-D-4-C  P24-B-07-D-4-D   9 Ada 20 Parsel 3.2 Ha.</t>
  </si>
  <si>
    <t>Adonis Hotel</t>
  </si>
  <si>
    <t>O25-A-15-C-4-A  O25-A-15-C-4-B   5488 Ada 3 parsel 0.68 Ha.</t>
  </si>
  <si>
    <t>Gündoğan</t>
  </si>
  <si>
    <t>O23-C-04-B-4-B  O23-C-04-B-3-A  308 ada 194-195-198 parseller 4.17 Ha.</t>
  </si>
  <si>
    <t>Atatürk</t>
  </si>
  <si>
    <t>O25-B-01-C-4-C   O25-B-01-C-4-A O25-B-01-D-3-B   O25-B-01-D-3-C    14121 ada 1 parsel  17,72 Ha.</t>
  </si>
  <si>
    <t>O27-B-01-D-3-B  O27-B-01-C-4-A  124 Ada  46 ve 55 Parseller  2.56 Ha.</t>
  </si>
  <si>
    <t>O25-A-15-A-4-B   15 Ada 1-2-3-13 Parseller  0.08 Ha</t>
  </si>
  <si>
    <t>P24-B-14-B-2-C   114 Ada 21 parsel  2.96 Ha.</t>
  </si>
  <si>
    <t>P27-A-16-A-3-A  P27-A-16-A-3-B 397 Ada 1 parse 398 ada 1-5 parseller 1,46 Ha.</t>
  </si>
  <si>
    <t>O25-A-09-C-4-D  13080 Ada 1 parsel 2,01 Ha.</t>
  </si>
  <si>
    <t>P28-A-04-A-1-A  P28-A-04-A-1-B  P28-A-04-A-1-C  P28-A-04-A-1-D   21.07 Ha.</t>
  </si>
  <si>
    <t>P24-B-14-B-1-A  P24-B-14-B-1-B  P24-B-14-B-1-C  P24-B-14-B-1-D   9.81 Ha.</t>
  </si>
  <si>
    <t>Güzle</t>
  </si>
  <si>
    <t>O24-B-12-B-1-D  O24-B-12-B-1-C  O24-B-12-B-4-B 118 ada 12 parsel  119 ada 12-13-17-18-19-20-21 parseller 12.48 Ha</t>
  </si>
  <si>
    <t>O24-B-12-B-1-D O24-B-12-B-1-C  O24-B-12-B-2-D  O24-B-12-B-4A  O24-B-12-B-4-B  118 ada 7-14-15-1- parseller ve 119 ada 8-23-24-42-43-44-52 parseller  13.91 Ha</t>
  </si>
  <si>
    <t>O25-A-09-B-1-A    O25-A-09-B-1-D   27453 ada 03 parsel 0.45 Ha.</t>
  </si>
  <si>
    <t>O24-B-12-B-1-A    112 Ada 52 Parsel  3.56 Ha.</t>
  </si>
  <si>
    <t>Karataş</t>
  </si>
  <si>
    <t>N24-C-13-A-3-B  N24-C-13-B-4-A  114 ada 6 parsel  0.66 Ha.</t>
  </si>
  <si>
    <t>N24-C-13-B-4-A  N24-C-13-B-4-D  129 ada 62 parsel  1.62 Ha.</t>
  </si>
  <si>
    <t>Çolaklı</t>
  </si>
  <si>
    <t>O26-B-17-B-4-D   915 ada 7 parsel 1.04 Ha.</t>
  </si>
  <si>
    <t>O26-B-25-B-2-B   173 ada 7 parsel   1.98 Ha.</t>
  </si>
  <si>
    <t>O25-A-09-B-1-A  O25-A-09-B-1D- 27453 ADA 02-03-04 PARSELLER</t>
  </si>
  <si>
    <t>Demircikara</t>
  </si>
  <si>
    <t>Ermenek</t>
  </si>
  <si>
    <t>O25-B-12-C-1-D, O25-B-12-D-2- B O25-B-12-C-1-A  10543 Ada 1 Parsel, 10544 Ada 1,2,3,5,6,7,8,9,10 Parsel, 10590 Ada 1,2,3,4,5 Parsel 10591 Ada 1,2,3,4,5,6,7 Parsel 10593 Ada 1 1 parsel  1.49 Ha</t>
  </si>
  <si>
    <t>O25-A-15-D-2-C  0.07 Ha.</t>
  </si>
  <si>
    <t xml:space="preserve">Karyağdı </t>
  </si>
  <si>
    <t>O23-C-3-B-4-A   O23-C-3-B-4-D  281 ada 136-138 parseller  3.61 Ha.</t>
  </si>
  <si>
    <t>Çayyazı</t>
  </si>
  <si>
    <t>O26-B-20-D-4-D  2523 ada 1-90-91-93 parseller   ve 2672 ada 01 parsel  1.52 Ha.</t>
  </si>
  <si>
    <t>Ovacık</t>
  </si>
  <si>
    <t>O25-C-15-D-1-B   O25-C-15-D-2-A   214 Ada 4 parsel   2.74 Ha.</t>
  </si>
  <si>
    <t>O25-A-15-D-2-A  3662 Ada 1-2-3-4-5 parseller 0.54 Ha.</t>
  </si>
  <si>
    <t>Sütcüler</t>
  </si>
  <si>
    <t>O25-A-10-B-4-D  27214 Ada 1 parsel  0.36 Ha</t>
  </si>
  <si>
    <t>Cikcilli</t>
  </si>
  <si>
    <t xml:space="preserve"> O28-d-16-d-2-c, O28-d-16-c-1-d, O28-d-16-d-3-b, O28-d-16-c-4-a, O28-d-16-c-4-b, O28-d-16-c-4-c, O28-d-16-c-4-d, O28-d-16-d-3-c ve O28-d-21-b-1-b   89.08 hektar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</si>
</sst>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Times New Roman"/>
      <charset val="204"/>
    </font>
    <font>
      <b/>
      <sz val="6"/>
      <name val="Calibri"/>
      <family val="2"/>
      <charset val="162"/>
    </font>
    <font>
      <b/>
      <sz val="4.5"/>
      <name val="Calibri"/>
      <family val="2"/>
      <charset val="162"/>
    </font>
    <font>
      <b/>
      <sz val="5"/>
      <name val="Calibri"/>
      <family val="2"/>
      <charset val="162"/>
    </font>
    <font>
      <sz val="5.5"/>
      <color rgb="FF000000"/>
      <name val="Calibri"/>
      <family val="2"/>
    </font>
    <font>
      <b/>
      <sz val="5"/>
      <name val="Calibri"/>
      <family val="2"/>
    </font>
    <font>
      <b/>
      <sz val="6"/>
      <name val="Calibri"/>
      <family val="2"/>
    </font>
    <font>
      <b/>
      <sz val="4.5"/>
      <name val="Calibri"/>
      <family val="2"/>
    </font>
    <font>
      <sz val="10"/>
      <color rgb="FF000000"/>
      <name val="Times New Roman"/>
      <family val="1"/>
      <charset val="162"/>
    </font>
    <font>
      <b/>
      <sz val="6"/>
      <name val="Times New Roman"/>
      <family val="1"/>
      <charset val="162"/>
    </font>
    <font>
      <sz val="8"/>
      <name val="Calibri"/>
      <family val="2"/>
      <charset val="162"/>
    </font>
    <font>
      <sz val="8"/>
      <color rgb="FF000000"/>
      <name val="Calibri"/>
      <family val="2"/>
      <charset val="162"/>
    </font>
    <font>
      <sz val="8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6"/>
      <color rgb="FF00000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b/>
      <sz val="10"/>
      <name val="Calibri"/>
      <family val="2"/>
      <charset val="162"/>
    </font>
    <font>
      <sz val="8"/>
      <color rgb="FF222222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/>
    </xf>
    <xf numFmtId="1" fontId="4" fillId="0" borderId="0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shrinkToFit="1"/>
    </xf>
    <xf numFmtId="1" fontId="4" fillId="0" borderId="19" xfId="0" applyNumberFormat="1" applyFont="1" applyFill="1" applyBorder="1" applyAlignment="1">
      <alignment horizontal="center" vertical="center" shrinkToFit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1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vertical="center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5" fillId="2" borderId="10" xfId="0" applyFont="1" applyFill="1" applyBorder="1" applyAlignment="1" applyProtection="1">
      <protection hidden="1"/>
    </xf>
    <xf numFmtId="0" fontId="15" fillId="2" borderId="11" xfId="0" applyFont="1" applyFill="1" applyBorder="1" applyAlignment="1" applyProtection="1">
      <alignment horizontal="center" vertical="top"/>
      <protection hidden="1"/>
    </xf>
    <xf numFmtId="0" fontId="15" fillId="2" borderId="10" xfId="0" applyFont="1" applyFill="1" applyBorder="1" applyAlignment="1" applyProtection="1">
      <alignment horizontal="center" vertical="center"/>
      <protection hidden="1"/>
    </xf>
    <xf numFmtId="0" fontId="13" fillId="0" borderId="6" xfId="0" applyFont="1" applyBorder="1" applyProtection="1">
      <protection hidden="1"/>
    </xf>
    <xf numFmtId="0" fontId="0" fillId="0" borderId="12" xfId="0" applyFill="1" applyBorder="1" applyAlignment="1" applyProtection="1">
      <alignment horizontal="center" vertical="top"/>
      <protection hidden="1"/>
    </xf>
    <xf numFmtId="0" fontId="0" fillId="0" borderId="14" xfId="0" applyFill="1" applyBorder="1" applyAlignment="1" applyProtection="1">
      <alignment horizontal="center" vertical="center"/>
      <protection hidden="1"/>
    </xf>
    <xf numFmtId="0" fontId="13" fillId="0" borderId="16" xfId="0" applyFont="1" applyBorder="1" applyProtection="1">
      <protection hidden="1"/>
    </xf>
    <xf numFmtId="0" fontId="0" fillId="0" borderId="17" xfId="0" applyFill="1" applyBorder="1" applyAlignment="1" applyProtection="1">
      <alignment horizontal="center" vertical="top"/>
      <protection hidden="1"/>
    </xf>
    <xf numFmtId="0" fontId="0" fillId="0" borderId="13" xfId="0" applyFill="1" applyBorder="1" applyAlignment="1" applyProtection="1">
      <alignment horizontal="center" vertical="center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9" fillId="0" borderId="20" xfId="0" applyFont="1" applyFill="1" applyBorder="1" applyAlignment="1" applyProtection="1">
      <alignment horizontal="center" vertical="top" wrapText="1"/>
      <protection locked="0"/>
    </xf>
    <xf numFmtId="0" fontId="17" fillId="0" borderId="18" xfId="0" applyFont="1" applyFill="1" applyBorder="1" applyAlignment="1" applyProtection="1">
      <alignment horizontal="left" vertical="center" wrapText="1"/>
      <protection locked="0"/>
    </xf>
    <xf numFmtId="14" fontId="11" fillId="0" borderId="3" xfId="0" applyNumberFormat="1" applyFont="1" applyFill="1" applyBorder="1" applyAlignment="1" applyProtection="1">
      <alignment horizontal="center" vertical="center" shrinkToFit="1"/>
      <protection locked="0"/>
    </xf>
    <xf numFmtId="1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3" xfId="0" applyNumberFormat="1" applyFont="1" applyFill="1" applyBorder="1" applyAlignment="1">
      <alignment horizontal="center" vertical="center" shrinkToFit="1"/>
    </xf>
    <xf numFmtId="14" fontId="11" fillId="0" borderId="9" xfId="0" applyNumberFormat="1" applyFont="1" applyFill="1" applyBorder="1" applyAlignment="1">
      <alignment horizontal="center" vertical="center" shrinkToFit="1"/>
    </xf>
    <xf numFmtId="14" fontId="11" fillId="0" borderId="0" xfId="0" applyNumberFormat="1" applyFont="1" applyFill="1" applyBorder="1" applyAlignment="1">
      <alignment horizontal="center" vertical="center" shrinkToFit="1"/>
    </xf>
    <xf numFmtId="14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left" vertical="top"/>
    </xf>
    <xf numFmtId="0" fontId="13" fillId="4" borderId="5" xfId="0" applyFont="1" applyFill="1" applyBorder="1" applyAlignment="1" applyProtection="1">
      <alignment horizontal="left" vertical="top"/>
      <protection hidden="1"/>
    </xf>
    <xf numFmtId="0" fontId="13" fillId="4" borderId="11" xfId="0" applyFont="1" applyFill="1" applyBorder="1" applyAlignment="1" applyProtection="1">
      <alignment horizontal="left" vertical="top"/>
      <protection hidden="1"/>
    </xf>
    <xf numFmtId="0" fontId="13" fillId="3" borderId="5" xfId="0" applyFont="1" applyFill="1" applyBorder="1" applyAlignment="1" applyProtection="1">
      <alignment horizontal="left" vertical="top"/>
      <protection hidden="1"/>
    </xf>
    <xf numFmtId="0" fontId="13" fillId="3" borderId="11" xfId="0" applyFont="1" applyFill="1" applyBorder="1" applyAlignment="1" applyProtection="1">
      <alignment horizontal="left" vertical="top"/>
      <protection hidden="1"/>
    </xf>
    <xf numFmtId="0" fontId="0" fillId="2" borderId="5" xfId="0" applyFill="1" applyBorder="1" applyAlignment="1" applyProtection="1">
      <alignment horizontal="left" vertical="center"/>
      <protection hidden="1"/>
    </xf>
    <xf numFmtId="0" fontId="0" fillId="2" borderId="11" xfId="0" applyFill="1" applyBorder="1" applyAlignment="1" applyProtection="1">
      <alignment horizontal="left" vertical="center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16" fillId="0" borderId="2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4">
    <dxf>
      <font>
        <color rgb="FFFFFF00"/>
      </font>
    </dxf>
    <dxf>
      <font>
        <color theme="3" tint="0.79998168889431442"/>
      </font>
    </dxf>
    <dxf>
      <font>
        <color theme="6" tint="0.79998168889431442"/>
      </font>
    </dxf>
    <dxf>
      <font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/>
  <dimension ref="A1:M151"/>
  <sheetViews>
    <sheetView tabSelected="1" topLeftCell="A103" zoomScale="150" zoomScaleNormal="150" workbookViewId="0">
      <selection activeCell="E126" sqref="E126"/>
    </sheetView>
  </sheetViews>
  <sheetFormatPr defaultRowHeight="12.75" x14ac:dyDescent="0.2"/>
  <cols>
    <col min="1" max="1" width="3" style="1" customWidth="1"/>
    <col min="2" max="2" width="12" style="1" customWidth="1"/>
    <col min="3" max="3" width="14.6640625" customWidth="1"/>
    <col min="4" max="4" width="20.83203125" style="1" customWidth="1"/>
    <col min="5" max="5" width="65.5" customWidth="1"/>
    <col min="6" max="6" width="8.5" style="1" customWidth="1"/>
    <col min="7" max="7" width="7.83203125" style="50" customWidth="1"/>
    <col min="9" max="9" width="9.33203125" customWidth="1"/>
    <col min="11" max="11" width="9.33203125" customWidth="1"/>
    <col min="13" max="13" width="9.1640625" hidden="1" customWidth="1"/>
  </cols>
  <sheetData>
    <row r="1" spans="1:13" ht="14.25" customHeight="1" x14ac:dyDescent="0.2">
      <c r="A1" s="58" t="s">
        <v>32</v>
      </c>
      <c r="B1" s="59"/>
      <c r="C1" s="59"/>
      <c r="D1" s="59"/>
      <c r="E1" s="59"/>
      <c r="F1" s="59"/>
      <c r="G1" s="59"/>
    </row>
    <row r="2" spans="1:13" ht="12" customHeight="1" x14ac:dyDescent="0.2">
      <c r="A2" s="15" t="s">
        <v>0</v>
      </c>
      <c r="B2" s="16" t="s">
        <v>1</v>
      </c>
      <c r="C2" s="17" t="s">
        <v>2</v>
      </c>
      <c r="D2" s="16" t="s">
        <v>3</v>
      </c>
      <c r="E2" s="43" t="s">
        <v>25</v>
      </c>
      <c r="F2" s="18" t="s">
        <v>4</v>
      </c>
      <c r="G2" s="46" t="s">
        <v>5</v>
      </c>
    </row>
    <row r="3" spans="1:13" ht="33.75" x14ac:dyDescent="0.2">
      <c r="A3" s="19">
        <f>ROW()-ROW($A$2)</f>
        <v>1</v>
      </c>
      <c r="B3" s="20" t="s">
        <v>10</v>
      </c>
      <c r="C3" s="20" t="s">
        <v>33</v>
      </c>
      <c r="D3" s="23" t="s">
        <v>34</v>
      </c>
      <c r="E3" s="44" t="s">
        <v>40</v>
      </c>
      <c r="F3" s="24" t="s">
        <v>36</v>
      </c>
      <c r="G3" s="45">
        <v>44929</v>
      </c>
      <c r="L3" t="s">
        <v>35</v>
      </c>
    </row>
    <row r="4" spans="1:13" ht="22.5" x14ac:dyDescent="0.2">
      <c r="A4" s="19">
        <f t="shared" ref="A4:A67" si="0">ROW()-ROW($A$2)</f>
        <v>2</v>
      </c>
      <c r="B4" s="20" t="s">
        <v>10</v>
      </c>
      <c r="C4" s="20" t="s">
        <v>38</v>
      </c>
      <c r="D4" s="21" t="s">
        <v>34</v>
      </c>
      <c r="E4" s="44" t="s">
        <v>39</v>
      </c>
      <c r="F4" s="24" t="s">
        <v>36</v>
      </c>
      <c r="G4" s="45">
        <v>44929</v>
      </c>
      <c r="M4" s="7" t="s">
        <v>36</v>
      </c>
    </row>
    <row r="5" spans="1:13" ht="24" customHeight="1" x14ac:dyDescent="0.2">
      <c r="A5" s="19">
        <f t="shared" si="0"/>
        <v>3</v>
      </c>
      <c r="B5" s="20" t="s">
        <v>7</v>
      </c>
      <c r="C5" s="20" t="s">
        <v>41</v>
      </c>
      <c r="D5" s="20"/>
      <c r="E5" s="44" t="s">
        <v>42</v>
      </c>
      <c r="F5" s="24" t="s">
        <v>36</v>
      </c>
      <c r="G5" s="45">
        <v>44930</v>
      </c>
      <c r="M5" s="7" t="s">
        <v>37</v>
      </c>
    </row>
    <row r="6" spans="1:13" ht="23.25" customHeight="1" x14ac:dyDescent="0.2">
      <c r="A6" s="19">
        <f t="shared" si="0"/>
        <v>4</v>
      </c>
      <c r="B6" s="20" t="s">
        <v>11</v>
      </c>
      <c r="C6" s="20" t="s">
        <v>43</v>
      </c>
      <c r="D6" s="21"/>
      <c r="E6" s="44" t="s">
        <v>44</v>
      </c>
      <c r="F6" s="24" t="s">
        <v>36</v>
      </c>
      <c r="G6" s="45">
        <v>44937</v>
      </c>
    </row>
    <row r="7" spans="1:13" ht="12" customHeight="1" x14ac:dyDescent="0.2">
      <c r="A7" s="19">
        <f t="shared" si="0"/>
        <v>5</v>
      </c>
      <c r="B7" s="20" t="s">
        <v>12</v>
      </c>
      <c r="C7" s="20" t="s">
        <v>45</v>
      </c>
      <c r="D7" s="21"/>
      <c r="E7" s="44" t="s">
        <v>46</v>
      </c>
      <c r="F7" s="24" t="s">
        <v>36</v>
      </c>
      <c r="G7" s="45">
        <v>44937</v>
      </c>
    </row>
    <row r="8" spans="1:13" ht="12" customHeight="1" x14ac:dyDescent="0.2">
      <c r="A8" s="19">
        <f t="shared" si="0"/>
        <v>6</v>
      </c>
      <c r="B8" s="20" t="s">
        <v>19</v>
      </c>
      <c r="C8" s="20" t="s">
        <v>47</v>
      </c>
      <c r="D8" s="20"/>
      <c r="E8" s="44" t="s">
        <v>48</v>
      </c>
      <c r="F8" s="24" t="s">
        <v>36</v>
      </c>
      <c r="G8" s="45">
        <v>44937</v>
      </c>
    </row>
    <row r="9" spans="1:13" ht="23.25" customHeight="1" x14ac:dyDescent="0.2">
      <c r="A9" s="19">
        <f t="shared" si="0"/>
        <v>7</v>
      </c>
      <c r="B9" s="20" t="s">
        <v>8</v>
      </c>
      <c r="C9" s="20" t="s">
        <v>51</v>
      </c>
      <c r="D9" s="21" t="s">
        <v>49</v>
      </c>
      <c r="E9" s="44" t="s">
        <v>50</v>
      </c>
      <c r="F9" s="24" t="s">
        <v>36</v>
      </c>
      <c r="G9" s="45">
        <v>44937</v>
      </c>
    </row>
    <row r="10" spans="1:13" ht="12" customHeight="1" x14ac:dyDescent="0.2">
      <c r="A10" s="19">
        <f t="shared" si="0"/>
        <v>8</v>
      </c>
      <c r="B10" s="20" t="s">
        <v>10</v>
      </c>
      <c r="C10" s="20" t="s">
        <v>33</v>
      </c>
      <c r="D10" s="21"/>
      <c r="E10" s="44" t="s">
        <v>52</v>
      </c>
      <c r="F10" s="24" t="s">
        <v>36</v>
      </c>
      <c r="G10" s="45">
        <v>44938</v>
      </c>
    </row>
    <row r="11" spans="1:13" ht="22.5" x14ac:dyDescent="0.2">
      <c r="A11" s="19">
        <f t="shared" si="0"/>
        <v>9</v>
      </c>
      <c r="B11" s="20" t="s">
        <v>7</v>
      </c>
      <c r="C11" s="22" t="s">
        <v>53</v>
      </c>
      <c r="D11" s="21"/>
      <c r="E11" s="44" t="s">
        <v>54</v>
      </c>
      <c r="F11" s="24" t="s">
        <v>36</v>
      </c>
      <c r="G11" s="45">
        <v>44939</v>
      </c>
    </row>
    <row r="12" spans="1:13" ht="12" customHeight="1" x14ac:dyDescent="0.2">
      <c r="A12" s="19">
        <f t="shared" si="0"/>
        <v>10</v>
      </c>
      <c r="B12" s="23" t="s">
        <v>21</v>
      </c>
      <c r="C12" s="30" t="s">
        <v>55</v>
      </c>
      <c r="D12" s="24"/>
      <c r="E12" s="44" t="s">
        <v>56</v>
      </c>
      <c r="F12" s="24" t="s">
        <v>36</v>
      </c>
      <c r="G12" s="45">
        <v>44939</v>
      </c>
    </row>
    <row r="13" spans="1:13" ht="12" customHeight="1" x14ac:dyDescent="0.2">
      <c r="A13" s="19">
        <f t="shared" si="0"/>
        <v>11</v>
      </c>
      <c r="B13" s="20" t="s">
        <v>26</v>
      </c>
      <c r="C13" s="25" t="s">
        <v>57</v>
      </c>
      <c r="D13" s="21"/>
      <c r="E13" s="44" t="s">
        <v>58</v>
      </c>
      <c r="F13" s="24" t="s">
        <v>36</v>
      </c>
      <c r="G13" s="45">
        <v>44945</v>
      </c>
    </row>
    <row r="14" spans="1:13" ht="12" customHeight="1" x14ac:dyDescent="0.2">
      <c r="A14" s="19">
        <f t="shared" si="0"/>
        <v>12</v>
      </c>
      <c r="B14" s="20" t="s">
        <v>26</v>
      </c>
      <c r="C14" s="20" t="s">
        <v>59</v>
      </c>
      <c r="D14" s="21"/>
      <c r="E14" s="44" t="s">
        <v>60</v>
      </c>
      <c r="F14" s="24" t="s">
        <v>36</v>
      </c>
      <c r="G14" s="45">
        <v>44956</v>
      </c>
    </row>
    <row r="15" spans="1:13" ht="12" customHeight="1" x14ac:dyDescent="0.2">
      <c r="A15" s="19">
        <f t="shared" si="0"/>
        <v>13</v>
      </c>
      <c r="B15" s="20" t="s">
        <v>26</v>
      </c>
      <c r="C15" s="20" t="s">
        <v>61</v>
      </c>
      <c r="D15" s="21"/>
      <c r="E15" s="44" t="s">
        <v>62</v>
      </c>
      <c r="F15" s="24" t="s">
        <v>36</v>
      </c>
      <c r="G15" s="45">
        <v>44963</v>
      </c>
    </row>
    <row r="16" spans="1:13" ht="12" customHeight="1" x14ac:dyDescent="0.2">
      <c r="A16" s="19">
        <f t="shared" si="0"/>
        <v>14</v>
      </c>
      <c r="B16" s="20" t="s">
        <v>21</v>
      </c>
      <c r="C16" s="20" t="s">
        <v>63</v>
      </c>
      <c r="D16" s="21"/>
      <c r="E16" s="44" t="s">
        <v>66</v>
      </c>
      <c r="F16" s="24" t="s">
        <v>36</v>
      </c>
      <c r="G16" s="45">
        <v>44963</v>
      </c>
    </row>
    <row r="17" spans="1:7" ht="12" customHeight="1" x14ac:dyDescent="0.2">
      <c r="A17" s="19">
        <f t="shared" si="0"/>
        <v>15</v>
      </c>
      <c r="B17" s="20" t="s">
        <v>24</v>
      </c>
      <c r="C17" s="20" t="s">
        <v>64</v>
      </c>
      <c r="D17" s="21"/>
      <c r="E17" s="44" t="s">
        <v>65</v>
      </c>
      <c r="F17" s="24" t="s">
        <v>36</v>
      </c>
      <c r="G17" s="45">
        <v>44963</v>
      </c>
    </row>
    <row r="18" spans="1:7" ht="12" customHeight="1" x14ac:dyDescent="0.2">
      <c r="A18" s="19">
        <f t="shared" si="0"/>
        <v>16</v>
      </c>
      <c r="B18" s="20" t="s">
        <v>8</v>
      </c>
      <c r="C18" s="20" t="s">
        <v>67</v>
      </c>
      <c r="D18" s="21"/>
      <c r="E18" s="44" t="s">
        <v>68</v>
      </c>
      <c r="F18" s="24" t="s">
        <v>36</v>
      </c>
      <c r="G18" s="45">
        <v>44971</v>
      </c>
    </row>
    <row r="19" spans="1:7" ht="12" customHeight="1" x14ac:dyDescent="0.2">
      <c r="A19" s="19">
        <f t="shared" si="0"/>
        <v>17</v>
      </c>
      <c r="B19" s="20" t="s">
        <v>8</v>
      </c>
      <c r="C19" s="20" t="s">
        <v>69</v>
      </c>
      <c r="D19" s="21"/>
      <c r="E19" s="44" t="s">
        <v>70</v>
      </c>
      <c r="F19" s="24" t="s">
        <v>36</v>
      </c>
      <c r="G19" s="45">
        <v>44971</v>
      </c>
    </row>
    <row r="20" spans="1:7" ht="12" customHeight="1" x14ac:dyDescent="0.2">
      <c r="A20" s="19">
        <f t="shared" si="0"/>
        <v>18</v>
      </c>
      <c r="B20" s="20" t="s">
        <v>26</v>
      </c>
      <c r="C20" s="20" t="s">
        <v>61</v>
      </c>
      <c r="D20" s="21"/>
      <c r="E20" s="44" t="s">
        <v>75</v>
      </c>
      <c r="F20" s="24" t="s">
        <v>37</v>
      </c>
      <c r="G20" s="45">
        <v>44973</v>
      </c>
    </row>
    <row r="21" spans="1:7" ht="12" customHeight="1" x14ac:dyDescent="0.2">
      <c r="A21" s="19">
        <f t="shared" si="0"/>
        <v>19</v>
      </c>
      <c r="B21" s="20" t="s">
        <v>10</v>
      </c>
      <c r="C21" s="20" t="s">
        <v>71</v>
      </c>
      <c r="D21" s="21"/>
      <c r="E21" s="44" t="s">
        <v>72</v>
      </c>
      <c r="F21" s="24" t="s">
        <v>36</v>
      </c>
      <c r="G21" s="45">
        <v>44977</v>
      </c>
    </row>
    <row r="22" spans="1:7" ht="12" customHeight="1" x14ac:dyDescent="0.2">
      <c r="A22" s="19">
        <f t="shared" si="0"/>
        <v>20</v>
      </c>
      <c r="B22" s="20" t="s">
        <v>8</v>
      </c>
      <c r="C22" s="20" t="s">
        <v>76</v>
      </c>
      <c r="D22" s="21" t="s">
        <v>77</v>
      </c>
      <c r="E22" s="44" t="s">
        <v>78</v>
      </c>
      <c r="F22" s="24" t="s">
        <v>36</v>
      </c>
      <c r="G22" s="45">
        <v>44991</v>
      </c>
    </row>
    <row r="23" spans="1:7" ht="12" customHeight="1" x14ac:dyDescent="0.2">
      <c r="A23" s="19">
        <f t="shared" si="0"/>
        <v>21</v>
      </c>
      <c r="B23" s="20" t="s">
        <v>17</v>
      </c>
      <c r="C23" s="20" t="s">
        <v>79</v>
      </c>
      <c r="D23" s="20"/>
      <c r="E23" s="44" t="s">
        <v>80</v>
      </c>
      <c r="F23" s="24" t="s">
        <v>36</v>
      </c>
      <c r="G23" s="45">
        <v>44991</v>
      </c>
    </row>
    <row r="24" spans="1:7" ht="12" customHeight="1" x14ac:dyDescent="0.2">
      <c r="A24" s="19">
        <f t="shared" si="0"/>
        <v>22</v>
      </c>
      <c r="B24" s="20" t="s">
        <v>24</v>
      </c>
      <c r="C24" s="20" t="s">
        <v>73</v>
      </c>
      <c r="D24" s="21"/>
      <c r="E24" s="44" t="s">
        <v>74</v>
      </c>
      <c r="F24" s="24" t="s">
        <v>36</v>
      </c>
      <c r="G24" s="45">
        <v>44992</v>
      </c>
    </row>
    <row r="25" spans="1:7" ht="12" customHeight="1" x14ac:dyDescent="0.2">
      <c r="A25" s="19">
        <f t="shared" si="0"/>
        <v>23</v>
      </c>
      <c r="B25" s="20" t="s">
        <v>7</v>
      </c>
      <c r="C25" s="20" t="s">
        <v>81</v>
      </c>
      <c r="D25" s="21"/>
      <c r="E25" s="44" t="s">
        <v>82</v>
      </c>
      <c r="F25" s="24" t="s">
        <v>36</v>
      </c>
      <c r="G25" s="45">
        <v>45002</v>
      </c>
    </row>
    <row r="26" spans="1:7" ht="12" customHeight="1" x14ac:dyDescent="0.2">
      <c r="A26" s="19">
        <f t="shared" si="0"/>
        <v>24</v>
      </c>
      <c r="B26" s="20" t="s">
        <v>21</v>
      </c>
      <c r="C26" s="20" t="s">
        <v>86</v>
      </c>
      <c r="D26" s="21"/>
      <c r="E26" s="44" t="s">
        <v>83</v>
      </c>
      <c r="F26" s="24" t="s">
        <v>36</v>
      </c>
      <c r="G26" s="45">
        <v>45005</v>
      </c>
    </row>
    <row r="27" spans="1:7" ht="23.25" customHeight="1" x14ac:dyDescent="0.2">
      <c r="A27" s="19">
        <f t="shared" si="0"/>
        <v>25</v>
      </c>
      <c r="B27" s="20" t="s">
        <v>16</v>
      </c>
      <c r="C27" s="20" t="s">
        <v>84</v>
      </c>
      <c r="D27" s="21"/>
      <c r="E27" s="44" t="s">
        <v>85</v>
      </c>
      <c r="F27" s="24" t="s">
        <v>36</v>
      </c>
      <c r="G27" s="45">
        <v>45005</v>
      </c>
    </row>
    <row r="28" spans="1:7" ht="12" customHeight="1" x14ac:dyDescent="0.2">
      <c r="A28" s="19">
        <f t="shared" si="0"/>
        <v>26</v>
      </c>
      <c r="B28" s="20" t="s">
        <v>11</v>
      </c>
      <c r="C28" s="20" t="s">
        <v>87</v>
      </c>
      <c r="D28" s="21"/>
      <c r="E28" s="44" t="s">
        <v>88</v>
      </c>
      <c r="F28" s="24" t="s">
        <v>36</v>
      </c>
      <c r="G28" s="45">
        <v>45006</v>
      </c>
    </row>
    <row r="29" spans="1:7" ht="12" customHeight="1" x14ac:dyDescent="0.2">
      <c r="A29" s="19">
        <f t="shared" si="0"/>
        <v>27</v>
      </c>
      <c r="B29" s="20" t="s">
        <v>13</v>
      </c>
      <c r="C29" s="20" t="s">
        <v>89</v>
      </c>
      <c r="D29" s="20"/>
      <c r="E29" s="44" t="s">
        <v>90</v>
      </c>
      <c r="F29" s="24" t="s">
        <v>36</v>
      </c>
      <c r="G29" s="45">
        <v>45008</v>
      </c>
    </row>
    <row r="30" spans="1:7" ht="12" customHeight="1" x14ac:dyDescent="0.2">
      <c r="A30" s="19">
        <f t="shared" si="0"/>
        <v>28</v>
      </c>
      <c r="B30" s="20" t="s">
        <v>26</v>
      </c>
      <c r="C30" s="23" t="s">
        <v>91</v>
      </c>
      <c r="D30" s="20"/>
      <c r="E30" s="44" t="s">
        <v>92</v>
      </c>
      <c r="F30" s="24" t="s">
        <v>36</v>
      </c>
      <c r="G30" s="45">
        <v>45008</v>
      </c>
    </row>
    <row r="31" spans="1:7" ht="12" customHeight="1" x14ac:dyDescent="0.2">
      <c r="A31" s="19">
        <f t="shared" si="0"/>
        <v>29</v>
      </c>
      <c r="B31" s="20" t="s">
        <v>9</v>
      </c>
      <c r="C31" s="23" t="s">
        <v>93</v>
      </c>
      <c r="D31" s="20"/>
      <c r="E31" s="44" t="s">
        <v>96</v>
      </c>
      <c r="F31" s="24" t="s">
        <v>36</v>
      </c>
      <c r="G31" s="45">
        <v>45012</v>
      </c>
    </row>
    <row r="32" spans="1:7" ht="12" customHeight="1" x14ac:dyDescent="0.2">
      <c r="A32" s="19">
        <f t="shared" si="0"/>
        <v>30</v>
      </c>
      <c r="B32" s="20" t="s">
        <v>9</v>
      </c>
      <c r="C32" s="20" t="s">
        <v>94</v>
      </c>
      <c r="D32" s="20"/>
      <c r="E32" s="44" t="s">
        <v>95</v>
      </c>
      <c r="F32" s="24" t="s">
        <v>36</v>
      </c>
      <c r="G32" s="45">
        <v>45012</v>
      </c>
    </row>
    <row r="33" spans="1:7" ht="12" customHeight="1" x14ac:dyDescent="0.2">
      <c r="A33" s="19">
        <f t="shared" si="0"/>
        <v>31</v>
      </c>
      <c r="B33" s="20" t="s">
        <v>9</v>
      </c>
      <c r="C33" s="22" t="s">
        <v>97</v>
      </c>
      <c r="D33" s="22"/>
      <c r="E33" s="44" t="s">
        <v>98</v>
      </c>
      <c r="F33" s="24" t="s">
        <v>36</v>
      </c>
      <c r="G33" s="45">
        <v>45019</v>
      </c>
    </row>
    <row r="34" spans="1:7" ht="12" customHeight="1" x14ac:dyDescent="0.2">
      <c r="A34" s="19">
        <f t="shared" si="0"/>
        <v>32</v>
      </c>
      <c r="B34" s="23" t="s">
        <v>26</v>
      </c>
      <c r="C34" s="30" t="s">
        <v>99</v>
      </c>
      <c r="D34" s="26"/>
      <c r="E34" s="44" t="s">
        <v>100</v>
      </c>
      <c r="F34" s="24" t="s">
        <v>36</v>
      </c>
      <c r="G34" s="45">
        <v>45019</v>
      </c>
    </row>
    <row r="35" spans="1:7" ht="24" customHeight="1" x14ac:dyDescent="0.2">
      <c r="A35" s="19">
        <f t="shared" si="0"/>
        <v>33</v>
      </c>
      <c r="B35" s="23" t="s">
        <v>9</v>
      </c>
      <c r="C35" s="27" t="s">
        <v>101</v>
      </c>
      <c r="D35" s="28"/>
      <c r="E35" s="44" t="s">
        <v>102</v>
      </c>
      <c r="F35" s="24" t="s">
        <v>36</v>
      </c>
      <c r="G35" s="45">
        <v>45019</v>
      </c>
    </row>
    <row r="36" spans="1:7" ht="12" customHeight="1" x14ac:dyDescent="0.2">
      <c r="A36" s="19">
        <f t="shared" si="0"/>
        <v>34</v>
      </c>
      <c r="B36" s="20" t="s">
        <v>7</v>
      </c>
      <c r="C36" s="25" t="s">
        <v>113</v>
      </c>
      <c r="D36" s="29"/>
      <c r="E36" s="44" t="s">
        <v>114</v>
      </c>
      <c r="F36" s="24" t="s">
        <v>37</v>
      </c>
      <c r="G36" s="45">
        <v>45019</v>
      </c>
    </row>
    <row r="37" spans="1:7" ht="12" customHeight="1" x14ac:dyDescent="0.2">
      <c r="A37" s="19">
        <f t="shared" si="0"/>
        <v>35</v>
      </c>
      <c r="B37" s="20" t="s">
        <v>7</v>
      </c>
      <c r="C37" s="22" t="s">
        <v>113</v>
      </c>
      <c r="D37" s="24"/>
      <c r="E37" s="44" t="s">
        <v>115</v>
      </c>
      <c r="F37" s="24" t="s">
        <v>37</v>
      </c>
      <c r="G37" s="45">
        <v>45019</v>
      </c>
    </row>
    <row r="38" spans="1:7" ht="12" customHeight="1" x14ac:dyDescent="0.2">
      <c r="A38" s="19">
        <f t="shared" si="0"/>
        <v>36</v>
      </c>
      <c r="B38" s="23" t="s">
        <v>11</v>
      </c>
      <c r="C38" s="30" t="s">
        <v>116</v>
      </c>
      <c r="D38" s="29"/>
      <c r="E38" s="44" t="s">
        <v>117</v>
      </c>
      <c r="F38" s="24" t="s">
        <v>37</v>
      </c>
      <c r="G38" s="45">
        <v>45019</v>
      </c>
    </row>
    <row r="39" spans="1:7" ht="12" customHeight="1" x14ac:dyDescent="0.2">
      <c r="A39" s="19">
        <f t="shared" si="0"/>
        <v>37</v>
      </c>
      <c r="B39" s="20" t="s">
        <v>11</v>
      </c>
      <c r="C39" s="25" t="s">
        <v>118</v>
      </c>
      <c r="D39" s="20"/>
      <c r="E39" s="44" t="s">
        <v>119</v>
      </c>
      <c r="F39" s="24" t="s">
        <v>37</v>
      </c>
      <c r="G39" s="45">
        <v>45019</v>
      </c>
    </row>
    <row r="40" spans="1:7" ht="12" customHeight="1" x14ac:dyDescent="0.2">
      <c r="A40" s="19">
        <f t="shared" si="0"/>
        <v>38</v>
      </c>
      <c r="B40" s="20" t="s">
        <v>11</v>
      </c>
      <c r="C40" s="20" t="s">
        <v>120</v>
      </c>
      <c r="D40" s="21"/>
      <c r="E40" s="44" t="s">
        <v>121</v>
      </c>
      <c r="F40" s="24" t="s">
        <v>37</v>
      </c>
      <c r="G40" s="45">
        <v>45019</v>
      </c>
    </row>
    <row r="41" spans="1:7" ht="12" customHeight="1" x14ac:dyDescent="0.2">
      <c r="A41" s="19">
        <f t="shared" si="0"/>
        <v>39</v>
      </c>
      <c r="B41" s="20" t="s">
        <v>11</v>
      </c>
      <c r="C41" s="20" t="s">
        <v>122</v>
      </c>
      <c r="D41" s="20"/>
      <c r="E41" s="44" t="s">
        <v>123</v>
      </c>
      <c r="F41" s="24" t="s">
        <v>37</v>
      </c>
      <c r="G41" s="45">
        <v>45019</v>
      </c>
    </row>
    <row r="42" spans="1:7" ht="12" customHeight="1" x14ac:dyDescent="0.2">
      <c r="A42" s="19">
        <f t="shared" si="0"/>
        <v>40</v>
      </c>
      <c r="B42" s="20" t="s">
        <v>11</v>
      </c>
      <c r="C42" s="20" t="s">
        <v>124</v>
      </c>
      <c r="D42" s="21"/>
      <c r="E42" s="44" t="s">
        <v>125</v>
      </c>
      <c r="F42" s="24" t="s">
        <v>37</v>
      </c>
      <c r="G42" s="45">
        <v>45019</v>
      </c>
    </row>
    <row r="43" spans="1:7" ht="12" customHeight="1" x14ac:dyDescent="0.2">
      <c r="A43" s="19">
        <f t="shared" si="0"/>
        <v>41</v>
      </c>
      <c r="B43" s="20" t="s">
        <v>14</v>
      </c>
      <c r="C43" s="20" t="s">
        <v>126</v>
      </c>
      <c r="D43" s="20"/>
      <c r="E43" s="44" t="s">
        <v>127</v>
      </c>
      <c r="F43" s="24" t="s">
        <v>37</v>
      </c>
      <c r="G43" s="45">
        <v>45019</v>
      </c>
    </row>
    <row r="44" spans="1:7" ht="12" customHeight="1" x14ac:dyDescent="0.2">
      <c r="A44" s="19">
        <f t="shared" si="0"/>
        <v>42</v>
      </c>
      <c r="B44" s="20" t="s">
        <v>11</v>
      </c>
      <c r="C44" s="20" t="s">
        <v>128</v>
      </c>
      <c r="D44" s="21"/>
      <c r="E44" s="44" t="s">
        <v>129</v>
      </c>
      <c r="F44" s="24" t="s">
        <v>37</v>
      </c>
      <c r="G44" s="45">
        <v>45019</v>
      </c>
    </row>
    <row r="45" spans="1:7" ht="12" customHeight="1" x14ac:dyDescent="0.2">
      <c r="A45" s="19">
        <f t="shared" si="0"/>
        <v>43</v>
      </c>
      <c r="B45" s="20" t="s">
        <v>7</v>
      </c>
      <c r="C45" s="20" t="s">
        <v>130</v>
      </c>
      <c r="D45" s="20" t="s">
        <v>131</v>
      </c>
      <c r="E45" s="44" t="s">
        <v>132</v>
      </c>
      <c r="F45" s="24" t="s">
        <v>37</v>
      </c>
      <c r="G45" s="45">
        <v>45019</v>
      </c>
    </row>
    <row r="46" spans="1:7" ht="12" customHeight="1" x14ac:dyDescent="0.2">
      <c r="A46" s="19">
        <f t="shared" si="0"/>
        <v>44</v>
      </c>
      <c r="B46" s="20" t="s">
        <v>11</v>
      </c>
      <c r="C46" s="20" t="s">
        <v>133</v>
      </c>
      <c r="D46" s="29"/>
      <c r="E46" s="44" t="s">
        <v>134</v>
      </c>
      <c r="F46" s="24" t="s">
        <v>37</v>
      </c>
      <c r="G46" s="45">
        <v>45019</v>
      </c>
    </row>
    <row r="47" spans="1:7" ht="12" customHeight="1" x14ac:dyDescent="0.2">
      <c r="A47" s="19">
        <f t="shared" si="0"/>
        <v>45</v>
      </c>
      <c r="B47" s="20" t="s">
        <v>11</v>
      </c>
      <c r="C47" s="20" t="s">
        <v>135</v>
      </c>
      <c r="D47" s="21"/>
      <c r="E47" s="44" t="s">
        <v>136</v>
      </c>
      <c r="F47" s="24" t="s">
        <v>37</v>
      </c>
      <c r="G47" s="45">
        <v>45019</v>
      </c>
    </row>
    <row r="48" spans="1:7" ht="12" customHeight="1" x14ac:dyDescent="0.2">
      <c r="A48" s="19">
        <f t="shared" si="0"/>
        <v>46</v>
      </c>
      <c r="B48" s="20" t="s">
        <v>19</v>
      </c>
      <c r="C48" s="20" t="s">
        <v>137</v>
      </c>
      <c r="D48" s="29"/>
      <c r="E48" s="44" t="s">
        <v>138</v>
      </c>
      <c r="F48" s="24" t="s">
        <v>37</v>
      </c>
      <c r="G48" s="45">
        <v>45019</v>
      </c>
    </row>
    <row r="49" spans="1:7" ht="12" customHeight="1" x14ac:dyDescent="0.2">
      <c r="A49" s="19">
        <f t="shared" si="0"/>
        <v>47</v>
      </c>
      <c r="B49" s="20" t="s">
        <v>11</v>
      </c>
      <c r="C49" s="20" t="s">
        <v>139</v>
      </c>
      <c r="D49" s="21"/>
      <c r="E49" s="44" t="s">
        <v>140</v>
      </c>
      <c r="F49" s="24" t="s">
        <v>37</v>
      </c>
      <c r="G49" s="45">
        <v>45019</v>
      </c>
    </row>
    <row r="50" spans="1:7" ht="12" customHeight="1" x14ac:dyDescent="0.2">
      <c r="A50" s="19">
        <f t="shared" si="0"/>
        <v>48</v>
      </c>
      <c r="B50" s="20" t="s">
        <v>11</v>
      </c>
      <c r="C50" s="20" t="s">
        <v>118</v>
      </c>
      <c r="D50" s="20"/>
      <c r="E50" s="44" t="s">
        <v>141</v>
      </c>
      <c r="F50" s="24" t="s">
        <v>37</v>
      </c>
      <c r="G50" s="45">
        <v>45019</v>
      </c>
    </row>
    <row r="51" spans="1:7" ht="12" customHeight="1" x14ac:dyDescent="0.2">
      <c r="A51" s="19">
        <f t="shared" si="0"/>
        <v>49</v>
      </c>
      <c r="B51" s="20" t="s">
        <v>11</v>
      </c>
      <c r="C51" s="22" t="s">
        <v>142</v>
      </c>
      <c r="D51" s="21"/>
      <c r="E51" s="44" t="s">
        <v>143</v>
      </c>
      <c r="F51" s="24" t="s">
        <v>37</v>
      </c>
      <c r="G51" s="45">
        <v>45019</v>
      </c>
    </row>
    <row r="52" spans="1:7" ht="12" customHeight="1" x14ac:dyDescent="0.2">
      <c r="A52" s="19">
        <f t="shared" si="0"/>
        <v>50</v>
      </c>
      <c r="B52" s="23" t="s">
        <v>11</v>
      </c>
      <c r="C52" s="30" t="s">
        <v>144</v>
      </c>
      <c r="D52" s="31"/>
      <c r="E52" s="44" t="s">
        <v>145</v>
      </c>
      <c r="F52" s="24" t="s">
        <v>37</v>
      </c>
      <c r="G52" s="45">
        <v>45019</v>
      </c>
    </row>
    <row r="53" spans="1:7" ht="12" customHeight="1" x14ac:dyDescent="0.2">
      <c r="A53" s="19">
        <f t="shared" si="0"/>
        <v>51</v>
      </c>
      <c r="B53" s="23" t="s">
        <v>11</v>
      </c>
      <c r="C53" s="30" t="s">
        <v>146</v>
      </c>
      <c r="D53" s="29"/>
      <c r="E53" s="44" t="s">
        <v>147</v>
      </c>
      <c r="F53" s="24" t="s">
        <v>37</v>
      </c>
      <c r="G53" s="45">
        <v>45019</v>
      </c>
    </row>
    <row r="54" spans="1:7" ht="12" customHeight="1" x14ac:dyDescent="0.2">
      <c r="A54" s="19">
        <f t="shared" si="0"/>
        <v>52</v>
      </c>
      <c r="B54" s="20" t="s">
        <v>11</v>
      </c>
      <c r="C54" s="25" t="s">
        <v>148</v>
      </c>
      <c r="D54" s="20"/>
      <c r="E54" s="44" t="s">
        <v>149</v>
      </c>
      <c r="F54" s="24" t="s">
        <v>37</v>
      </c>
      <c r="G54" s="45">
        <v>45019</v>
      </c>
    </row>
    <row r="55" spans="1:7" ht="12" customHeight="1" x14ac:dyDescent="0.2">
      <c r="A55" s="19">
        <f t="shared" si="0"/>
        <v>53</v>
      </c>
      <c r="B55" s="20" t="s">
        <v>23</v>
      </c>
      <c r="C55" s="25" t="s">
        <v>103</v>
      </c>
      <c r="D55" s="21"/>
      <c r="E55" s="44" t="s">
        <v>104</v>
      </c>
      <c r="F55" s="24" t="s">
        <v>36</v>
      </c>
      <c r="G55" s="45">
        <v>45022</v>
      </c>
    </row>
    <row r="56" spans="1:7" ht="35.25" customHeight="1" x14ac:dyDescent="0.2">
      <c r="A56" s="19">
        <f t="shared" si="0"/>
        <v>54</v>
      </c>
      <c r="B56" s="20" t="s">
        <v>9</v>
      </c>
      <c r="C56" s="20" t="s">
        <v>105</v>
      </c>
      <c r="D56" s="21"/>
      <c r="E56" s="44" t="s">
        <v>106</v>
      </c>
      <c r="F56" s="24" t="s">
        <v>36</v>
      </c>
      <c r="G56" s="45">
        <v>45027</v>
      </c>
    </row>
    <row r="57" spans="1:7" ht="12" customHeight="1" x14ac:dyDescent="0.2">
      <c r="A57" s="19">
        <f t="shared" si="0"/>
        <v>55</v>
      </c>
      <c r="B57" s="20" t="s">
        <v>23</v>
      </c>
      <c r="C57" s="20" t="s">
        <v>103</v>
      </c>
      <c r="D57" s="20" t="s">
        <v>112</v>
      </c>
      <c r="E57" s="44" t="s">
        <v>107</v>
      </c>
      <c r="F57" s="24" t="s">
        <v>36</v>
      </c>
      <c r="G57" s="45">
        <v>45027</v>
      </c>
    </row>
    <row r="58" spans="1:7" ht="12" customHeight="1" x14ac:dyDescent="0.2">
      <c r="A58" s="19">
        <f t="shared" si="0"/>
        <v>56</v>
      </c>
      <c r="B58" s="20" t="s">
        <v>6</v>
      </c>
      <c r="C58" s="22" t="s">
        <v>108</v>
      </c>
      <c r="D58" s="20"/>
      <c r="E58" s="44" t="s">
        <v>109</v>
      </c>
      <c r="F58" s="24" t="s">
        <v>36</v>
      </c>
      <c r="G58" s="45">
        <v>45030</v>
      </c>
    </row>
    <row r="59" spans="1:7" ht="12" customHeight="1" x14ac:dyDescent="0.2">
      <c r="A59" s="19">
        <f t="shared" si="0"/>
        <v>57</v>
      </c>
      <c r="B59" s="20" t="s">
        <v>6</v>
      </c>
      <c r="C59" s="30" t="s">
        <v>110</v>
      </c>
      <c r="D59" s="29"/>
      <c r="E59" s="44" t="s">
        <v>111</v>
      </c>
      <c r="F59" s="24" t="s">
        <v>36</v>
      </c>
      <c r="G59" s="45">
        <v>45030</v>
      </c>
    </row>
    <row r="60" spans="1:7" ht="12" customHeight="1" x14ac:dyDescent="0.2">
      <c r="A60" s="19">
        <f t="shared" si="0"/>
        <v>58</v>
      </c>
      <c r="B60" s="20" t="s">
        <v>11</v>
      </c>
      <c r="C60" s="20" t="s">
        <v>118</v>
      </c>
      <c r="D60" s="32"/>
      <c r="E60" s="44" t="s">
        <v>151</v>
      </c>
      <c r="F60" s="24" t="s">
        <v>36</v>
      </c>
      <c r="G60" s="45">
        <v>45042</v>
      </c>
    </row>
    <row r="61" spans="1:7" ht="12" customHeight="1" x14ac:dyDescent="0.2">
      <c r="A61" s="19">
        <f t="shared" si="0"/>
        <v>59</v>
      </c>
      <c r="B61" s="20" t="s">
        <v>11</v>
      </c>
      <c r="C61" s="20" t="s">
        <v>118</v>
      </c>
      <c r="D61" s="20"/>
      <c r="E61" s="44" t="s">
        <v>150</v>
      </c>
      <c r="F61" s="24" t="s">
        <v>36</v>
      </c>
      <c r="G61" s="45">
        <v>45042</v>
      </c>
    </row>
    <row r="62" spans="1:7" ht="67.5" x14ac:dyDescent="0.2">
      <c r="A62" s="19">
        <f t="shared" si="0"/>
        <v>60</v>
      </c>
      <c r="B62" s="20" t="s">
        <v>7</v>
      </c>
      <c r="C62" s="20" t="s">
        <v>153</v>
      </c>
      <c r="D62" s="20" t="s">
        <v>154</v>
      </c>
      <c r="E62" s="44" t="s">
        <v>155</v>
      </c>
      <c r="F62" s="24" t="s">
        <v>37</v>
      </c>
      <c r="G62" s="45">
        <v>45061</v>
      </c>
    </row>
    <row r="63" spans="1:7" ht="12" customHeight="1" x14ac:dyDescent="0.2">
      <c r="A63" s="19">
        <f t="shared" si="0"/>
        <v>61</v>
      </c>
      <c r="B63" s="20" t="s">
        <v>7</v>
      </c>
      <c r="C63" s="20" t="s">
        <v>130</v>
      </c>
      <c r="D63" s="20"/>
      <c r="E63" s="44" t="s">
        <v>152</v>
      </c>
      <c r="F63" s="24" t="s">
        <v>36</v>
      </c>
      <c r="G63" s="45">
        <v>45068</v>
      </c>
    </row>
    <row r="64" spans="1:7" ht="12" customHeight="1" x14ac:dyDescent="0.2">
      <c r="A64" s="19">
        <f t="shared" si="0"/>
        <v>62</v>
      </c>
      <c r="B64" s="20" t="s">
        <v>16</v>
      </c>
      <c r="C64" s="20" t="s">
        <v>156</v>
      </c>
      <c r="D64" s="20"/>
      <c r="E64" s="44" t="s">
        <v>157</v>
      </c>
      <c r="F64" s="24" t="s">
        <v>36</v>
      </c>
      <c r="G64" s="45">
        <v>45072</v>
      </c>
    </row>
    <row r="65" spans="1:8" ht="12" customHeight="1" x14ac:dyDescent="0.2">
      <c r="A65" s="19">
        <f t="shared" si="0"/>
        <v>63</v>
      </c>
      <c r="B65" s="20" t="s">
        <v>11</v>
      </c>
      <c r="C65" s="20" t="s">
        <v>158</v>
      </c>
      <c r="D65" s="21"/>
      <c r="E65" s="44" t="s">
        <v>159</v>
      </c>
      <c r="F65" s="24" t="s">
        <v>36</v>
      </c>
      <c r="G65" s="45">
        <v>45079</v>
      </c>
    </row>
    <row r="66" spans="1:8" ht="12" customHeight="1" x14ac:dyDescent="0.2">
      <c r="A66" s="19">
        <f t="shared" si="0"/>
        <v>64</v>
      </c>
      <c r="B66" s="20" t="s">
        <v>7</v>
      </c>
      <c r="C66" s="20" t="s">
        <v>160</v>
      </c>
      <c r="D66" s="20"/>
      <c r="E66" s="44" t="s">
        <v>161</v>
      </c>
      <c r="F66" s="24" t="s">
        <v>36</v>
      </c>
      <c r="G66" s="45">
        <v>45079</v>
      </c>
    </row>
    <row r="67" spans="1:8" ht="12" customHeight="1" x14ac:dyDescent="0.2">
      <c r="A67" s="19">
        <f t="shared" si="0"/>
        <v>65</v>
      </c>
      <c r="B67" s="20" t="s">
        <v>10</v>
      </c>
      <c r="C67" s="20" t="s">
        <v>162</v>
      </c>
      <c r="D67" s="20"/>
      <c r="E67" s="44" t="s">
        <v>163</v>
      </c>
      <c r="F67" s="24" t="s">
        <v>36</v>
      </c>
      <c r="G67" s="45">
        <v>45084</v>
      </c>
    </row>
    <row r="68" spans="1:8" ht="22.5" x14ac:dyDescent="0.2">
      <c r="A68" s="19">
        <f t="shared" ref="A68:A115" si="1">ROW()-ROW($A$2)</f>
        <v>66</v>
      </c>
      <c r="B68" s="20" t="s">
        <v>10</v>
      </c>
      <c r="C68" s="20" t="s">
        <v>164</v>
      </c>
      <c r="D68" s="20" t="s">
        <v>165</v>
      </c>
      <c r="E68" s="44" t="s">
        <v>166</v>
      </c>
      <c r="F68" s="24" t="s">
        <v>36</v>
      </c>
      <c r="G68" s="45">
        <v>45090</v>
      </c>
    </row>
    <row r="69" spans="1:8" ht="12" customHeight="1" x14ac:dyDescent="0.2">
      <c r="A69" s="19">
        <f t="shared" si="1"/>
        <v>67</v>
      </c>
      <c r="B69" s="20" t="s">
        <v>7</v>
      </c>
      <c r="C69" s="20" t="s">
        <v>167</v>
      </c>
      <c r="D69" s="20"/>
      <c r="E69" s="44" t="s">
        <v>168</v>
      </c>
      <c r="F69" s="24" t="s">
        <v>36</v>
      </c>
      <c r="G69" s="45">
        <v>45096</v>
      </c>
      <c r="H69" t="s">
        <v>177</v>
      </c>
    </row>
    <row r="70" spans="1:8" ht="12" customHeight="1" x14ac:dyDescent="0.2">
      <c r="A70" s="19">
        <f t="shared" si="1"/>
        <v>68</v>
      </c>
      <c r="B70" s="20" t="s">
        <v>10</v>
      </c>
      <c r="C70" s="20" t="s">
        <v>169</v>
      </c>
      <c r="D70" s="20"/>
      <c r="E70" s="44" t="s">
        <v>170</v>
      </c>
      <c r="F70" s="24" t="s">
        <v>36</v>
      </c>
      <c r="G70" s="45">
        <v>45097</v>
      </c>
    </row>
    <row r="71" spans="1:8" ht="22.5" x14ac:dyDescent="0.2">
      <c r="A71" s="19">
        <f t="shared" si="1"/>
        <v>69</v>
      </c>
      <c r="B71" s="20" t="s">
        <v>7</v>
      </c>
      <c r="C71" s="20" t="s">
        <v>53</v>
      </c>
      <c r="D71" s="20"/>
      <c r="E71" s="44" t="s">
        <v>171</v>
      </c>
      <c r="F71" s="24" t="s">
        <v>36</v>
      </c>
      <c r="G71" s="45">
        <v>45097</v>
      </c>
    </row>
    <row r="72" spans="1:8" ht="12" customHeight="1" x14ac:dyDescent="0.2">
      <c r="A72" s="19">
        <f t="shared" si="1"/>
        <v>70</v>
      </c>
      <c r="B72" s="20" t="s">
        <v>11</v>
      </c>
      <c r="C72" s="20" t="s">
        <v>172</v>
      </c>
      <c r="D72" s="20"/>
      <c r="E72" s="44" t="s">
        <v>173</v>
      </c>
      <c r="F72" s="24" t="s">
        <v>36</v>
      </c>
      <c r="G72" s="45">
        <v>45098</v>
      </c>
    </row>
    <row r="73" spans="1:8" ht="22.5" x14ac:dyDescent="0.2">
      <c r="A73" s="19">
        <f t="shared" si="1"/>
        <v>71</v>
      </c>
      <c r="B73" s="20" t="s">
        <v>16</v>
      </c>
      <c r="C73" s="20" t="s">
        <v>174</v>
      </c>
      <c r="D73" s="20" t="s">
        <v>175</v>
      </c>
      <c r="E73" s="44" t="s">
        <v>176</v>
      </c>
      <c r="F73" s="24" t="s">
        <v>36</v>
      </c>
      <c r="G73" s="45">
        <v>45099</v>
      </c>
    </row>
    <row r="74" spans="1:8" ht="66.75" customHeight="1" x14ac:dyDescent="0.2">
      <c r="A74" s="19">
        <f t="shared" si="1"/>
        <v>72</v>
      </c>
      <c r="B74" s="20" t="s">
        <v>7</v>
      </c>
      <c r="C74" s="20" t="s">
        <v>178</v>
      </c>
      <c r="D74" s="20" t="s">
        <v>179</v>
      </c>
      <c r="E74" s="44" t="s">
        <v>180</v>
      </c>
      <c r="F74" s="24" t="s">
        <v>36</v>
      </c>
      <c r="G74" s="45">
        <v>45100</v>
      </c>
    </row>
    <row r="75" spans="1:8" ht="12" customHeight="1" x14ac:dyDescent="0.2">
      <c r="A75" s="19">
        <f t="shared" si="1"/>
        <v>73</v>
      </c>
      <c r="B75" s="20" t="s">
        <v>10</v>
      </c>
      <c r="C75" s="22" t="s">
        <v>181</v>
      </c>
      <c r="D75" s="20"/>
      <c r="E75" s="44" t="s">
        <v>182</v>
      </c>
      <c r="F75" s="24" t="s">
        <v>36</v>
      </c>
      <c r="G75" s="45">
        <v>45119</v>
      </c>
    </row>
    <row r="76" spans="1:8" ht="33.75" x14ac:dyDescent="0.2">
      <c r="A76" s="19">
        <f t="shared" si="1"/>
        <v>74</v>
      </c>
      <c r="B76" s="23" t="s">
        <v>7</v>
      </c>
      <c r="C76" s="30" t="s">
        <v>53</v>
      </c>
      <c r="D76" s="29"/>
      <c r="E76" s="44" t="s">
        <v>183</v>
      </c>
      <c r="F76" s="24" t="s">
        <v>36</v>
      </c>
      <c r="G76" s="45">
        <v>45119</v>
      </c>
    </row>
    <row r="77" spans="1:8" ht="12" customHeight="1" x14ac:dyDescent="0.2">
      <c r="A77" s="19">
        <f t="shared" si="1"/>
        <v>75</v>
      </c>
      <c r="B77" s="20" t="s">
        <v>7</v>
      </c>
      <c r="C77" s="25" t="s">
        <v>53</v>
      </c>
      <c r="D77" s="20"/>
      <c r="E77" s="44" t="s">
        <v>184</v>
      </c>
      <c r="F77" s="24" t="s">
        <v>36</v>
      </c>
      <c r="G77" s="45">
        <v>45119</v>
      </c>
    </row>
    <row r="78" spans="1:8" ht="12" customHeight="1" x14ac:dyDescent="0.2">
      <c r="A78" s="19">
        <f t="shared" si="1"/>
        <v>76</v>
      </c>
      <c r="B78" s="20" t="s">
        <v>7</v>
      </c>
      <c r="C78" s="20" t="s">
        <v>53</v>
      </c>
      <c r="D78" s="20"/>
      <c r="E78" s="44" t="s">
        <v>185</v>
      </c>
      <c r="F78" s="24" t="s">
        <v>36</v>
      </c>
      <c r="G78" s="45">
        <v>45119</v>
      </c>
    </row>
    <row r="79" spans="1:8" ht="12" customHeight="1" x14ac:dyDescent="0.2">
      <c r="A79" s="19">
        <f t="shared" si="1"/>
        <v>77</v>
      </c>
      <c r="B79" s="20" t="s">
        <v>26</v>
      </c>
      <c r="C79" s="20" t="s">
        <v>186</v>
      </c>
      <c r="D79" s="20" t="s">
        <v>187</v>
      </c>
      <c r="E79" s="44" t="s">
        <v>188</v>
      </c>
      <c r="F79" s="24" t="s">
        <v>36</v>
      </c>
      <c r="G79" s="45">
        <v>45119</v>
      </c>
    </row>
    <row r="80" spans="1:8" ht="12" customHeight="1" x14ac:dyDescent="0.2">
      <c r="A80" s="19">
        <f t="shared" si="1"/>
        <v>78</v>
      </c>
      <c r="B80" s="20" t="s">
        <v>24</v>
      </c>
      <c r="C80" s="20" t="s">
        <v>64</v>
      </c>
      <c r="D80" s="20"/>
      <c r="E80" s="44" t="s">
        <v>189</v>
      </c>
      <c r="F80" s="24" t="s">
        <v>36</v>
      </c>
      <c r="G80" s="45">
        <v>45120</v>
      </c>
    </row>
    <row r="81" spans="1:7" ht="22.5" x14ac:dyDescent="0.2">
      <c r="A81" s="19">
        <f t="shared" si="1"/>
        <v>79</v>
      </c>
      <c r="B81" s="20" t="s">
        <v>10</v>
      </c>
      <c r="C81" s="20" t="s">
        <v>71</v>
      </c>
      <c r="D81" s="20"/>
      <c r="E81" s="44" t="s">
        <v>190</v>
      </c>
      <c r="F81" s="24" t="s">
        <v>36</v>
      </c>
      <c r="G81" s="45">
        <v>45120</v>
      </c>
    </row>
    <row r="82" spans="1:7" ht="33.75" x14ac:dyDescent="0.2">
      <c r="A82" s="19">
        <f t="shared" si="1"/>
        <v>80</v>
      </c>
      <c r="B82" s="20" t="s">
        <v>10</v>
      </c>
      <c r="C82" s="20" t="s">
        <v>33</v>
      </c>
      <c r="D82" s="20"/>
      <c r="E82" s="44" t="s">
        <v>191</v>
      </c>
      <c r="F82" s="24" t="s">
        <v>36</v>
      </c>
      <c r="G82" s="45">
        <v>45128</v>
      </c>
    </row>
    <row r="83" spans="1:7" ht="12" customHeight="1" x14ac:dyDescent="0.2">
      <c r="A83" s="19">
        <f t="shared" si="1"/>
        <v>81</v>
      </c>
      <c r="B83" s="20" t="s">
        <v>12</v>
      </c>
      <c r="C83" s="20" t="s">
        <v>192</v>
      </c>
      <c r="D83" s="20"/>
      <c r="E83" s="44" t="s">
        <v>193</v>
      </c>
      <c r="F83" s="24" t="s">
        <v>36</v>
      </c>
      <c r="G83" s="45">
        <v>45131</v>
      </c>
    </row>
    <row r="84" spans="1:7" ht="12" customHeight="1" x14ac:dyDescent="0.2">
      <c r="A84" s="19">
        <f t="shared" si="1"/>
        <v>82</v>
      </c>
      <c r="B84" s="20" t="s">
        <v>7</v>
      </c>
      <c r="C84" s="20" t="s">
        <v>194</v>
      </c>
      <c r="D84" s="20"/>
      <c r="E84" s="44" t="s">
        <v>195</v>
      </c>
      <c r="F84" s="24" t="s">
        <v>36</v>
      </c>
      <c r="G84" s="45">
        <v>45132</v>
      </c>
    </row>
    <row r="85" spans="1:7" ht="12" customHeight="1" x14ac:dyDescent="0.2">
      <c r="A85" s="19">
        <f t="shared" si="1"/>
        <v>83</v>
      </c>
      <c r="B85" s="20" t="s">
        <v>9</v>
      </c>
      <c r="C85" s="20" t="s">
        <v>196</v>
      </c>
      <c r="D85" s="20"/>
      <c r="E85" s="44" t="s">
        <v>197</v>
      </c>
      <c r="F85" s="24" t="s">
        <v>36</v>
      </c>
      <c r="G85" s="45">
        <v>45135</v>
      </c>
    </row>
    <row r="86" spans="1:7" ht="12" customHeight="1" x14ac:dyDescent="0.2">
      <c r="A86" s="19">
        <f t="shared" si="1"/>
        <v>84</v>
      </c>
      <c r="B86" s="20" t="s">
        <v>16</v>
      </c>
      <c r="C86" s="20" t="s">
        <v>198</v>
      </c>
      <c r="D86" s="20"/>
      <c r="E86" s="44" t="s">
        <v>199</v>
      </c>
      <c r="F86" s="24" t="s">
        <v>36</v>
      </c>
      <c r="G86" s="45">
        <v>45135</v>
      </c>
    </row>
    <row r="87" spans="1:7" ht="12" customHeight="1" x14ac:dyDescent="0.2">
      <c r="A87" s="19">
        <f t="shared" si="1"/>
        <v>85</v>
      </c>
      <c r="B87" s="20" t="s">
        <v>15</v>
      </c>
      <c r="C87" s="20" t="s">
        <v>200</v>
      </c>
      <c r="D87" s="20"/>
      <c r="E87" s="44" t="s">
        <v>201</v>
      </c>
      <c r="F87" s="24" t="s">
        <v>36</v>
      </c>
      <c r="G87" s="45">
        <v>45135</v>
      </c>
    </row>
    <row r="88" spans="1:7" ht="12" customHeight="1" x14ac:dyDescent="0.2">
      <c r="A88" s="19">
        <f t="shared" si="1"/>
        <v>86</v>
      </c>
      <c r="B88" s="20" t="s">
        <v>7</v>
      </c>
      <c r="C88" s="20" t="s">
        <v>160</v>
      </c>
      <c r="D88" s="20"/>
      <c r="E88" s="44" t="s">
        <v>213</v>
      </c>
      <c r="F88" s="24" t="s">
        <v>37</v>
      </c>
      <c r="G88" s="45">
        <v>45138</v>
      </c>
    </row>
    <row r="89" spans="1:7" ht="12" customHeight="1" x14ac:dyDescent="0.2">
      <c r="A89" s="19">
        <f t="shared" si="1"/>
        <v>87</v>
      </c>
      <c r="B89" s="20" t="s">
        <v>15</v>
      </c>
      <c r="C89" s="20" t="s">
        <v>94</v>
      </c>
      <c r="D89" s="20"/>
      <c r="E89" s="44" t="s">
        <v>214</v>
      </c>
      <c r="F89" s="24" t="s">
        <v>37</v>
      </c>
      <c r="G89" s="45">
        <v>45169</v>
      </c>
    </row>
    <row r="90" spans="1:7" ht="12" customHeight="1" x14ac:dyDescent="0.2">
      <c r="A90" s="19">
        <f t="shared" si="1"/>
        <v>88</v>
      </c>
      <c r="B90" s="20" t="s">
        <v>26</v>
      </c>
      <c r="C90" s="20" t="s">
        <v>61</v>
      </c>
      <c r="D90" s="20" t="s">
        <v>202</v>
      </c>
      <c r="E90" s="44" t="s">
        <v>203</v>
      </c>
      <c r="F90" s="24" t="s">
        <v>36</v>
      </c>
      <c r="G90" s="45">
        <v>45140</v>
      </c>
    </row>
    <row r="91" spans="1:7" ht="12" customHeight="1" x14ac:dyDescent="0.2">
      <c r="A91" s="19">
        <f t="shared" si="1"/>
        <v>89</v>
      </c>
      <c r="B91" s="20" t="s">
        <v>10</v>
      </c>
      <c r="C91" s="20" t="s">
        <v>204</v>
      </c>
      <c r="D91" s="20"/>
      <c r="E91" s="44" t="s">
        <v>205</v>
      </c>
      <c r="F91" s="24" t="s">
        <v>36</v>
      </c>
      <c r="G91" s="45">
        <v>45146</v>
      </c>
    </row>
    <row r="92" spans="1:7" ht="22.5" x14ac:dyDescent="0.2">
      <c r="A92" s="19">
        <f t="shared" si="1"/>
        <v>90</v>
      </c>
      <c r="B92" s="20" t="s">
        <v>17</v>
      </c>
      <c r="C92" s="20" t="s">
        <v>206</v>
      </c>
      <c r="D92" s="20"/>
      <c r="E92" s="44" t="s">
        <v>207</v>
      </c>
      <c r="F92" s="24" t="s">
        <v>36</v>
      </c>
      <c r="G92" s="45">
        <v>45148</v>
      </c>
    </row>
    <row r="93" spans="1:7" ht="12" customHeight="1" x14ac:dyDescent="0.2">
      <c r="A93" s="19">
        <f t="shared" si="1"/>
        <v>91</v>
      </c>
      <c r="B93" s="20" t="s">
        <v>19</v>
      </c>
      <c r="C93" s="20" t="s">
        <v>116</v>
      </c>
      <c r="D93" s="20"/>
      <c r="E93" s="44" t="s">
        <v>208</v>
      </c>
      <c r="F93" s="24" t="s">
        <v>36</v>
      </c>
      <c r="G93" s="45">
        <v>45149</v>
      </c>
    </row>
    <row r="94" spans="1:7" ht="12" customHeight="1" x14ac:dyDescent="0.2">
      <c r="A94" s="19">
        <f t="shared" si="1"/>
        <v>92</v>
      </c>
      <c r="B94" s="20" t="s">
        <v>26</v>
      </c>
      <c r="C94" s="20" t="s">
        <v>59</v>
      </c>
      <c r="D94" s="20"/>
      <c r="E94" s="44" t="s">
        <v>209</v>
      </c>
      <c r="F94" s="24" t="s">
        <v>36</v>
      </c>
      <c r="G94" s="45">
        <v>45149</v>
      </c>
    </row>
    <row r="95" spans="1:7" ht="12" customHeight="1" x14ac:dyDescent="0.2">
      <c r="A95" s="19">
        <f t="shared" si="1"/>
        <v>93</v>
      </c>
      <c r="B95" s="20" t="s">
        <v>15</v>
      </c>
      <c r="C95" s="20" t="s">
        <v>94</v>
      </c>
      <c r="D95" s="20"/>
      <c r="E95" s="44" t="s">
        <v>210</v>
      </c>
      <c r="F95" s="24" t="s">
        <v>36</v>
      </c>
      <c r="G95" s="45">
        <v>45159</v>
      </c>
    </row>
    <row r="96" spans="1:7" ht="12" customHeight="1" x14ac:dyDescent="0.2">
      <c r="A96" s="19">
        <f t="shared" si="1"/>
        <v>94</v>
      </c>
      <c r="B96" s="20" t="s">
        <v>11</v>
      </c>
      <c r="C96" s="20" t="s">
        <v>43</v>
      </c>
      <c r="D96" s="20"/>
      <c r="E96" s="44" t="s">
        <v>211</v>
      </c>
      <c r="F96" s="24" t="s">
        <v>36</v>
      </c>
      <c r="G96" s="45">
        <v>45194</v>
      </c>
    </row>
    <row r="97" spans="1:7" ht="12" customHeight="1" x14ac:dyDescent="0.2">
      <c r="A97" s="19">
        <f t="shared" si="1"/>
        <v>95</v>
      </c>
      <c r="B97" s="20" t="s">
        <v>26</v>
      </c>
      <c r="C97" s="20" t="s">
        <v>71</v>
      </c>
      <c r="D97" s="20"/>
      <c r="E97" s="44" t="s">
        <v>212</v>
      </c>
      <c r="F97" s="24" t="s">
        <v>36</v>
      </c>
      <c r="G97" s="45">
        <v>45196</v>
      </c>
    </row>
    <row r="98" spans="1:7" ht="22.5" x14ac:dyDescent="0.2">
      <c r="A98" s="19">
        <f t="shared" si="1"/>
        <v>96</v>
      </c>
      <c r="B98" s="20" t="s">
        <v>9</v>
      </c>
      <c r="C98" s="20" t="s">
        <v>215</v>
      </c>
      <c r="D98" s="20"/>
      <c r="E98" s="44" t="s">
        <v>216</v>
      </c>
      <c r="F98" s="24" t="s">
        <v>36</v>
      </c>
      <c r="G98" s="45">
        <v>45215</v>
      </c>
    </row>
    <row r="99" spans="1:7" ht="24" customHeight="1" x14ac:dyDescent="0.2">
      <c r="A99" s="19">
        <f t="shared" si="1"/>
        <v>97</v>
      </c>
      <c r="B99" s="20" t="s">
        <v>9</v>
      </c>
      <c r="C99" s="20" t="s">
        <v>215</v>
      </c>
      <c r="D99" s="20"/>
      <c r="E99" s="44" t="s">
        <v>217</v>
      </c>
      <c r="F99" s="24" t="s">
        <v>36</v>
      </c>
      <c r="G99" s="45">
        <v>45215</v>
      </c>
    </row>
    <row r="100" spans="1:7" ht="12" customHeight="1" x14ac:dyDescent="0.2">
      <c r="A100" s="19">
        <f t="shared" si="1"/>
        <v>98</v>
      </c>
      <c r="B100" s="20" t="s">
        <v>16</v>
      </c>
      <c r="C100" s="20" t="s">
        <v>156</v>
      </c>
      <c r="D100" s="20"/>
      <c r="E100" s="44" t="s">
        <v>218</v>
      </c>
      <c r="F100" s="24" t="s">
        <v>36</v>
      </c>
      <c r="G100" s="45">
        <v>45218</v>
      </c>
    </row>
    <row r="101" spans="1:7" ht="12" customHeight="1" x14ac:dyDescent="0.2">
      <c r="A101" s="19">
        <f t="shared" si="1"/>
        <v>99</v>
      </c>
      <c r="B101" s="20" t="s">
        <v>9</v>
      </c>
      <c r="C101" s="20" t="s">
        <v>215</v>
      </c>
      <c r="D101" s="20"/>
      <c r="E101" s="44" t="s">
        <v>219</v>
      </c>
      <c r="F101" s="24" t="s">
        <v>36</v>
      </c>
      <c r="G101" s="45">
        <v>45222</v>
      </c>
    </row>
    <row r="102" spans="1:7" ht="12" customHeight="1" x14ac:dyDescent="0.2">
      <c r="A102" s="19">
        <f t="shared" si="1"/>
        <v>100</v>
      </c>
      <c r="B102" s="2" t="s">
        <v>9</v>
      </c>
      <c r="C102" s="2" t="s">
        <v>220</v>
      </c>
      <c r="D102" s="2"/>
      <c r="E102" s="44" t="s">
        <v>221</v>
      </c>
      <c r="F102" s="24" t="s">
        <v>36</v>
      </c>
      <c r="G102" s="47">
        <v>45231</v>
      </c>
    </row>
    <row r="103" spans="1:7" ht="12" customHeight="1" x14ac:dyDescent="0.2">
      <c r="A103" s="19">
        <f t="shared" si="1"/>
        <v>101</v>
      </c>
      <c r="B103" s="2" t="s">
        <v>9</v>
      </c>
      <c r="C103" s="2" t="s">
        <v>220</v>
      </c>
      <c r="D103" s="2"/>
      <c r="E103" s="44" t="s">
        <v>222</v>
      </c>
      <c r="F103" s="24" t="s">
        <v>36</v>
      </c>
      <c r="G103" s="47">
        <v>45231</v>
      </c>
    </row>
    <row r="104" spans="1:7" ht="12" customHeight="1" x14ac:dyDescent="0.2">
      <c r="A104" s="19">
        <f t="shared" si="1"/>
        <v>102</v>
      </c>
      <c r="B104" s="2" t="s">
        <v>11</v>
      </c>
      <c r="C104" s="2" t="s">
        <v>223</v>
      </c>
      <c r="D104" s="2"/>
      <c r="E104" s="44" t="s">
        <v>224</v>
      </c>
      <c r="F104" s="24" t="s">
        <v>36</v>
      </c>
      <c r="G104" s="47">
        <v>45236</v>
      </c>
    </row>
    <row r="105" spans="1:7" ht="12" customHeight="1" x14ac:dyDescent="0.2">
      <c r="A105" s="19">
        <f t="shared" si="1"/>
        <v>103</v>
      </c>
      <c r="B105" s="2" t="s">
        <v>26</v>
      </c>
      <c r="C105" s="2" t="s">
        <v>227</v>
      </c>
      <c r="D105" s="2"/>
      <c r="E105" s="44" t="s">
        <v>230</v>
      </c>
      <c r="F105" s="24" t="s">
        <v>37</v>
      </c>
      <c r="G105" s="47">
        <v>45237</v>
      </c>
    </row>
    <row r="106" spans="1:7" ht="12" customHeight="1" x14ac:dyDescent="0.2">
      <c r="A106" s="19">
        <f t="shared" si="1"/>
        <v>104</v>
      </c>
      <c r="B106" s="2" t="s">
        <v>11</v>
      </c>
      <c r="C106" s="2" t="s">
        <v>124</v>
      </c>
      <c r="D106" s="2"/>
      <c r="E106" s="44" t="s">
        <v>225</v>
      </c>
      <c r="F106" s="24" t="s">
        <v>36</v>
      </c>
      <c r="G106" s="47">
        <v>45240</v>
      </c>
    </row>
    <row r="107" spans="1:7" ht="12" customHeight="1" x14ac:dyDescent="0.2">
      <c r="A107" s="19">
        <f t="shared" si="1"/>
        <v>105</v>
      </c>
      <c r="B107" s="2" t="s">
        <v>16</v>
      </c>
      <c r="C107" s="2" t="s">
        <v>156</v>
      </c>
      <c r="D107" s="2"/>
      <c r="E107" s="44" t="s">
        <v>226</v>
      </c>
      <c r="F107" s="24" t="s">
        <v>36</v>
      </c>
      <c r="G107" s="47">
        <v>45244</v>
      </c>
    </row>
    <row r="108" spans="1:7" ht="33.75" x14ac:dyDescent="0.2">
      <c r="A108" s="19">
        <f t="shared" si="1"/>
        <v>106</v>
      </c>
      <c r="B108" s="2" t="s">
        <v>26</v>
      </c>
      <c r="C108" s="2" t="s">
        <v>228</v>
      </c>
      <c r="D108" s="2"/>
      <c r="E108" s="44" t="s">
        <v>229</v>
      </c>
      <c r="F108" s="24" t="s">
        <v>36</v>
      </c>
      <c r="G108" s="47">
        <v>45250</v>
      </c>
    </row>
    <row r="109" spans="1:7" ht="12" customHeight="1" x14ac:dyDescent="0.2">
      <c r="A109" s="19">
        <f t="shared" si="1"/>
        <v>107</v>
      </c>
      <c r="B109" s="2" t="s">
        <v>10</v>
      </c>
      <c r="C109" s="2" t="s">
        <v>231</v>
      </c>
      <c r="D109" s="2"/>
      <c r="E109" s="44" t="s">
        <v>232</v>
      </c>
      <c r="F109" s="24" t="s">
        <v>36</v>
      </c>
      <c r="G109" s="47">
        <v>45264</v>
      </c>
    </row>
    <row r="110" spans="1:7" ht="12" customHeight="1" x14ac:dyDescent="0.2">
      <c r="A110" s="19">
        <f t="shared" si="1"/>
        <v>108</v>
      </c>
      <c r="B110" s="2" t="s">
        <v>11</v>
      </c>
      <c r="C110" s="2" t="s">
        <v>233</v>
      </c>
      <c r="D110" s="2"/>
      <c r="E110" s="44" t="s">
        <v>234</v>
      </c>
      <c r="F110" s="24" t="s">
        <v>36</v>
      </c>
      <c r="G110" s="47">
        <v>45265</v>
      </c>
    </row>
    <row r="111" spans="1:7" ht="12" customHeight="1" x14ac:dyDescent="0.2">
      <c r="A111" s="19">
        <f t="shared" si="1"/>
        <v>109</v>
      </c>
      <c r="B111" s="2" t="s">
        <v>24</v>
      </c>
      <c r="C111" s="2" t="s">
        <v>235</v>
      </c>
      <c r="D111" s="2"/>
      <c r="E111" s="44" t="s">
        <v>236</v>
      </c>
      <c r="F111" s="24" t="s">
        <v>36</v>
      </c>
      <c r="G111" s="47">
        <v>45275</v>
      </c>
    </row>
    <row r="112" spans="1:7" ht="12" customHeight="1" x14ac:dyDescent="0.2">
      <c r="A112" s="19">
        <f t="shared" si="1"/>
        <v>110</v>
      </c>
      <c r="B112" s="2" t="s">
        <v>26</v>
      </c>
      <c r="C112" s="2" t="s">
        <v>91</v>
      </c>
      <c r="D112" s="2"/>
      <c r="E112" s="44" t="s">
        <v>237</v>
      </c>
      <c r="F112" s="24" t="s">
        <v>36</v>
      </c>
      <c r="G112" s="47">
        <v>45287</v>
      </c>
    </row>
    <row r="113" spans="1:7" ht="12" customHeight="1" x14ac:dyDescent="0.2">
      <c r="A113" s="19">
        <f t="shared" si="1"/>
        <v>111</v>
      </c>
      <c r="B113" s="2" t="s">
        <v>16</v>
      </c>
      <c r="C113" s="2" t="s">
        <v>238</v>
      </c>
      <c r="D113" s="2"/>
      <c r="E113" s="44" t="s">
        <v>239</v>
      </c>
      <c r="F113" s="24" t="s">
        <v>36</v>
      </c>
      <c r="G113" s="47">
        <v>45287</v>
      </c>
    </row>
    <row r="114" spans="1:7" ht="27" customHeight="1" x14ac:dyDescent="0.2">
      <c r="A114" s="19">
        <f t="shared" si="1"/>
        <v>112</v>
      </c>
      <c r="B114" s="2" t="s">
        <v>7</v>
      </c>
      <c r="C114" s="2" t="s">
        <v>240</v>
      </c>
      <c r="D114" s="2"/>
      <c r="E114" s="44" t="s">
        <v>241</v>
      </c>
      <c r="F114" s="24" t="s">
        <v>36</v>
      </c>
      <c r="G114" s="47">
        <v>45288</v>
      </c>
    </row>
    <row r="115" spans="1:7" x14ac:dyDescent="0.2">
      <c r="A115" s="19">
        <f t="shared" si="1"/>
        <v>113</v>
      </c>
      <c r="B115" s="2"/>
      <c r="C115" s="2"/>
      <c r="D115" s="2"/>
      <c r="E115" s="44"/>
      <c r="F115" s="24"/>
      <c r="G115" s="47"/>
    </row>
    <row r="116" spans="1:7" ht="12" customHeight="1" x14ac:dyDescent="0.2">
      <c r="A116" s="10"/>
      <c r="B116" s="5"/>
      <c r="C116" s="5"/>
      <c r="D116" s="5"/>
      <c r="E116" s="6"/>
      <c r="F116" s="5"/>
      <c r="G116" s="48"/>
    </row>
    <row r="117" spans="1:7" ht="12" customHeight="1" thickBot="1" x14ac:dyDescent="0.25">
      <c r="A117" s="8"/>
      <c r="B117" s="9"/>
      <c r="C117" s="9"/>
      <c r="D117" s="9"/>
      <c r="E117" s="4"/>
      <c r="F117" s="3"/>
      <c r="G117" s="49"/>
    </row>
    <row r="118" spans="1:7" ht="13.5" thickBot="1" x14ac:dyDescent="0.25">
      <c r="A118" s="11"/>
      <c r="B118" s="33" t="s">
        <v>18</v>
      </c>
      <c r="C118" s="34" t="s">
        <v>27</v>
      </c>
      <c r="D118" s="35" t="s">
        <v>28</v>
      </c>
    </row>
    <row r="119" spans="1:7" x14ac:dyDescent="0.2">
      <c r="B119" s="36" t="s">
        <v>19</v>
      </c>
      <c r="C119" s="37">
        <f>COUNTIF(B3:B115,B119)-D119</f>
        <v>2</v>
      </c>
      <c r="D119" s="38">
        <f>COUNTIFS(B3:B80, "AKSEKİ", F3:F80, "MEKANSAL")</f>
        <v>1</v>
      </c>
    </row>
    <row r="120" spans="1:7" x14ac:dyDescent="0.2">
      <c r="B120" s="39" t="s">
        <v>17</v>
      </c>
      <c r="C120" s="40">
        <f>COUNTIF(B3:B115,B120)-D120</f>
        <v>2</v>
      </c>
      <c r="D120" s="41">
        <f>COUNTIFS(B3:B80, "AKSU", F3:F80, "MEKANSAL")</f>
        <v>0</v>
      </c>
    </row>
    <row r="121" spans="1:7" x14ac:dyDescent="0.2">
      <c r="B121" s="39" t="s">
        <v>7</v>
      </c>
      <c r="C121" s="40">
        <f>COUNTIF(B3:B115,B121)-D121</f>
        <v>14</v>
      </c>
      <c r="D121" s="41">
        <f>COUNTIFS(B3:B80, "ALANYA", F3:F80, "MEKANSAL")</f>
        <v>4</v>
      </c>
    </row>
    <row r="122" spans="1:7" x14ac:dyDescent="0.2">
      <c r="B122" s="39" t="s">
        <v>20</v>
      </c>
      <c r="C122" s="40">
        <f>COUNTIF(B3:B115,B122)-D122</f>
        <v>0</v>
      </c>
      <c r="D122" s="41">
        <f>COUNTIFS(B3:B80, "DEMRE", F3:F80, "MEKANSAL")</f>
        <v>0</v>
      </c>
    </row>
    <row r="123" spans="1:7" x14ac:dyDescent="0.2">
      <c r="B123" s="39" t="s">
        <v>21</v>
      </c>
      <c r="C123" s="40">
        <f>COUNTIF(B3:B115,B123)-D123</f>
        <v>3</v>
      </c>
      <c r="D123" s="41">
        <f>COUNTIFS(B3:B80, "DÖŞEMEALTI", F3:F80, "MEKANSAL")</f>
        <v>0</v>
      </c>
    </row>
    <row r="124" spans="1:7" x14ac:dyDescent="0.2">
      <c r="B124" s="39" t="s">
        <v>10</v>
      </c>
      <c r="C124" s="40">
        <f>COUNTIF(B3:B115,B124)-D124</f>
        <v>12</v>
      </c>
      <c r="D124" s="41">
        <f>COUNTIFS(B3:B80, "ELMALI", F3:F80, "MEKANSAL")</f>
        <v>0</v>
      </c>
    </row>
    <row r="125" spans="1:7" x14ac:dyDescent="0.2">
      <c r="B125" s="39" t="s">
        <v>22</v>
      </c>
      <c r="C125" s="40">
        <f>COUNTIF(B3:B115,B125)-D125</f>
        <v>0</v>
      </c>
      <c r="D125" s="41">
        <f>COUNTIFS(B3:B80, "FİNİKE", F3:F80, "MEKANSAL")</f>
        <v>0</v>
      </c>
    </row>
    <row r="126" spans="1:7" x14ac:dyDescent="0.2">
      <c r="B126" s="39" t="s">
        <v>12</v>
      </c>
      <c r="C126" s="40">
        <f>COUNTIF(B3:B115,B126)-D126</f>
        <v>2</v>
      </c>
      <c r="D126" s="41">
        <f>COUNTIFS(B3:B80, "GAZİPAŞA", F3:F80, "MEKANSAL")</f>
        <v>0</v>
      </c>
    </row>
    <row r="127" spans="1:7" x14ac:dyDescent="0.2">
      <c r="B127" s="39" t="s">
        <v>14</v>
      </c>
      <c r="C127" s="40">
        <f>COUNTIF(B3:B115,B127)-D127</f>
        <v>0</v>
      </c>
      <c r="D127" s="41">
        <f>COUNTIFS(B3:B80, "GÜNDOĞMUŞ", F3:F80, "MEKANSAL")</f>
        <v>1</v>
      </c>
    </row>
    <row r="128" spans="1:7" x14ac:dyDescent="0.2">
      <c r="B128" s="39" t="s">
        <v>23</v>
      </c>
      <c r="C128" s="40">
        <f>COUNTIF(B3:B115,B128)-D128</f>
        <v>2</v>
      </c>
      <c r="D128" s="41">
        <f>COUNTIFS(B3:B80, "İBRADI", F3:F80, "MEKANSAL")</f>
        <v>0</v>
      </c>
    </row>
    <row r="129" spans="1:7" x14ac:dyDescent="0.2">
      <c r="B129" s="39" t="s">
        <v>8</v>
      </c>
      <c r="C129" s="40">
        <f>COUNTIF(B3:B115,B129)-D129</f>
        <v>4</v>
      </c>
      <c r="D129" s="41">
        <f>COUNTIFS(B3:B80, "KAŞ", F3:F80, "MEKANSAL")</f>
        <v>0</v>
      </c>
    </row>
    <row r="130" spans="1:7" x14ac:dyDescent="0.2">
      <c r="B130" s="39" t="s">
        <v>24</v>
      </c>
      <c r="C130" s="40">
        <f>COUNTIF(B3:B115,B130)-D130</f>
        <v>4</v>
      </c>
      <c r="D130" s="41">
        <f>COUNTIFS(B3:B80, "KEMER", F3:F80, "MEKANSAL")</f>
        <v>0</v>
      </c>
    </row>
    <row r="131" spans="1:7" x14ac:dyDescent="0.2">
      <c r="B131" s="39" t="s">
        <v>16</v>
      </c>
      <c r="C131" s="40">
        <f>COUNTIF(B3:B115,B131)-D131</f>
        <v>7</v>
      </c>
      <c r="D131" s="41">
        <f>COUNTIFS(B3:B80, "KEPEZ", F3:F80, "MEKANSAL")</f>
        <v>0</v>
      </c>
    </row>
    <row r="132" spans="1:7" x14ac:dyDescent="0.2">
      <c r="B132" s="39" t="s">
        <v>6</v>
      </c>
      <c r="C132" s="40">
        <f>COUNTIF(B3:B115,B132)-D132</f>
        <v>2</v>
      </c>
      <c r="D132" s="41">
        <f>COUNTIFS(B3:B80, "KONYAALTI", F3:F80, "MEKANSAL")</f>
        <v>0</v>
      </c>
    </row>
    <row r="133" spans="1:7" x14ac:dyDescent="0.2">
      <c r="B133" s="39" t="s">
        <v>9</v>
      </c>
      <c r="C133" s="40">
        <f>COUNTIF(B3:B115,B133)-D133</f>
        <v>11</v>
      </c>
      <c r="D133" s="41">
        <f>COUNTIFS(B3:B80, "KORKUTELİ", F3:F80, "MEKANSAL")</f>
        <v>0</v>
      </c>
    </row>
    <row r="134" spans="1:7" x14ac:dyDescent="0.2">
      <c r="B134" s="39" t="s">
        <v>15</v>
      </c>
      <c r="C134" s="40">
        <f>COUNTIF(B3:B115,B134)-D134</f>
        <v>3</v>
      </c>
      <c r="D134" s="41">
        <f>COUNTIFS(B3:B80, "KUMLUCA", F3:F80, "MEKANSAL")</f>
        <v>0</v>
      </c>
    </row>
    <row r="135" spans="1:7" x14ac:dyDescent="0.2">
      <c r="B135" s="39" t="s">
        <v>11</v>
      </c>
      <c r="C135" s="40">
        <f>COUNTIF(B3:B115,B135)-D135</f>
        <v>10</v>
      </c>
      <c r="D135" s="41">
        <f>COUNTIFS(B3:B80, "MANAVGAT", F3:F80, "MEKANSAL")</f>
        <v>14</v>
      </c>
    </row>
    <row r="136" spans="1:7" x14ac:dyDescent="0.2">
      <c r="B136" s="39" t="s">
        <v>26</v>
      </c>
      <c r="C136" s="40">
        <f>COUNTIF(B3:B115,B136)-D136</f>
        <v>12</v>
      </c>
      <c r="D136" s="41">
        <f>COUNTIFS(B3:B80, "MURATPAŞA", F3:F80, "MEKANSAL")</f>
        <v>1</v>
      </c>
    </row>
    <row r="137" spans="1:7" ht="13.5" thickBot="1" x14ac:dyDescent="0.25">
      <c r="B137" s="36" t="s">
        <v>13</v>
      </c>
      <c r="C137" s="37">
        <f>COUNTIF(B3:B115,B137)-D137</f>
        <v>1</v>
      </c>
      <c r="D137" s="42">
        <f>COUNTIFS(B2:B80, "SERİK", F2:F80, "MEKANSAL")</f>
        <v>0</v>
      </c>
      <c r="E137" s="7"/>
    </row>
    <row r="138" spans="1:7" ht="13.5" thickBot="1" x14ac:dyDescent="0.25">
      <c r="A138"/>
      <c r="B138" s="54" t="s">
        <v>31</v>
      </c>
      <c r="C138" s="55"/>
      <c r="D138" s="12">
        <f>SUM(C119:C137)</f>
        <v>91</v>
      </c>
      <c r="F138"/>
      <c r="G138" s="51"/>
    </row>
    <row r="139" spans="1:7" ht="13.5" thickBot="1" x14ac:dyDescent="0.25">
      <c r="A139"/>
      <c r="B139" s="52" t="s">
        <v>30</v>
      </c>
      <c r="C139" s="53"/>
      <c r="D139" s="13">
        <f>SUM(D119:D137)</f>
        <v>21</v>
      </c>
      <c r="F139"/>
      <c r="G139" s="51"/>
    </row>
    <row r="140" spans="1:7" ht="13.5" thickBot="1" x14ac:dyDescent="0.25">
      <c r="A140"/>
      <c r="B140" s="56" t="s">
        <v>29</v>
      </c>
      <c r="C140" s="57"/>
      <c r="D140" s="14">
        <f>B151</f>
        <v>112</v>
      </c>
      <c r="F140"/>
      <c r="G140" s="51"/>
    </row>
    <row r="147" spans="2:2" hidden="1" x14ac:dyDescent="0.2"/>
    <row r="148" spans="2:2" hidden="1" x14ac:dyDescent="0.2">
      <c r="B148" s="1">
        <f>D138</f>
        <v>91</v>
      </c>
    </row>
    <row r="149" spans="2:2" hidden="1" x14ac:dyDescent="0.2">
      <c r="B149" s="1">
        <f>D139</f>
        <v>21</v>
      </c>
    </row>
    <row r="150" spans="2:2" hidden="1" x14ac:dyDescent="0.2"/>
    <row r="151" spans="2:2" hidden="1" x14ac:dyDescent="0.2">
      <c r="B151" s="1">
        <f>B148+B149</f>
        <v>112</v>
      </c>
    </row>
  </sheetData>
  <mergeCells count="4">
    <mergeCell ref="B139:C139"/>
    <mergeCell ref="B138:C138"/>
    <mergeCell ref="B140:C140"/>
    <mergeCell ref="A1:G1"/>
  </mergeCells>
  <conditionalFormatting sqref="C119:D137">
    <cfRule type="cellIs" dxfId="3" priority="4" operator="equal">
      <formula>0</formula>
    </cfRule>
  </conditionalFormatting>
  <conditionalFormatting sqref="D138">
    <cfRule type="cellIs" dxfId="2" priority="3" operator="equal">
      <formula>0</formula>
    </cfRule>
  </conditionalFormatting>
  <conditionalFormatting sqref="D139">
    <cfRule type="cellIs" dxfId="1" priority="2" operator="equal">
      <formula>0</formula>
    </cfRule>
  </conditionalFormatting>
  <conditionalFormatting sqref="D140">
    <cfRule type="cellIs" dxfId="0" priority="1" operator="equal">
      <formula>0</formula>
    </cfRule>
  </conditionalFormatting>
  <dataValidations count="1">
    <dataValidation type="list" allowBlank="1" showInputMessage="1" showErrorMessage="1" sqref="M4 F3:F115">
      <formula1>$M$4:$M$6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Gürer</dc:creator>
  <cp:lastModifiedBy>Tan Gürer</cp:lastModifiedBy>
  <dcterms:created xsi:type="dcterms:W3CDTF">2020-12-03T10:42:38Z</dcterms:created>
  <dcterms:modified xsi:type="dcterms:W3CDTF">2023-12-27T12:19:09Z</dcterms:modified>
</cp:coreProperties>
</file>