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ETÜT KAYITLARI\"/>
    </mc:Choice>
  </mc:AlternateContent>
  <bookViews>
    <workbookView xWindow="-120" yWindow="-120" windowWidth="20730" windowHeight="1116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80" i="1" l="1"/>
  <c r="D78" i="1"/>
  <c r="D86" i="1" l="1"/>
  <c r="C86" i="1" s="1"/>
  <c r="D87" i="1"/>
  <c r="C87" i="1" s="1"/>
  <c r="D88" i="1"/>
  <c r="C88" i="1" s="1"/>
  <c r="D89" i="1"/>
  <c r="C89" i="1" s="1"/>
  <c r="D90" i="1"/>
  <c r="C90" i="1" s="1"/>
  <c r="D91" i="1"/>
  <c r="C91" i="1" s="1"/>
  <c r="D92" i="1"/>
  <c r="C92" i="1" s="1"/>
  <c r="D93" i="1"/>
  <c r="C93" i="1" s="1"/>
  <c r="D94" i="1"/>
  <c r="C94" i="1" s="1"/>
  <c r="D95" i="1"/>
  <c r="C95" i="1" s="1"/>
  <c r="D85" i="1"/>
  <c r="C85" i="1" s="1"/>
  <c r="D84" i="1"/>
  <c r="C84" i="1" s="1"/>
  <c r="D83" i="1"/>
  <c r="C83" i="1" s="1"/>
  <c r="D82" i="1"/>
  <c r="C82" i="1" s="1"/>
  <c r="D81" i="1"/>
  <c r="C81" i="1" s="1"/>
  <c r="C80" i="1"/>
  <c r="D79" i="1"/>
  <c r="C79" i="1" s="1"/>
  <c r="D96" i="1"/>
  <c r="C96" i="1" s="1"/>
  <c r="D98" i="1" l="1"/>
  <c r="B108" i="1" s="1"/>
  <c r="C78" i="1"/>
  <c r="D97" i="1" s="1"/>
  <c r="B107" i="1" s="1"/>
  <c r="B110" i="1" s="1"/>
  <c r="D99" i="1" s="1"/>
</calcChain>
</file>

<file path=xl/sharedStrings.xml><?xml version="1.0" encoding="utf-8"?>
<sst xmlns="http://schemas.openxmlformats.org/spreadsheetml/2006/main" count="172" uniqueCount="107">
  <si>
    <r>
      <rPr>
        <b/>
        <sz val="5"/>
        <rFont val="Calibri"/>
        <family val="2"/>
      </rPr>
      <t xml:space="preserve">SIRA
</t>
    </r>
    <r>
      <rPr>
        <b/>
        <sz val="5"/>
        <rFont val="Calibri"/>
        <family val="2"/>
      </rPr>
      <t>NO</t>
    </r>
  </si>
  <si>
    <r>
      <rPr>
        <b/>
        <sz val="6"/>
        <rFont val="Calibri"/>
        <family val="2"/>
      </rPr>
      <t>İLÇE</t>
    </r>
  </si>
  <si>
    <r>
      <rPr>
        <b/>
        <sz val="6"/>
        <rFont val="Calibri"/>
        <family val="2"/>
      </rPr>
      <t>BELDE/ MAH./MEVKİİ</t>
    </r>
  </si>
  <si>
    <r>
      <rPr>
        <b/>
        <sz val="6"/>
        <rFont val="Calibri"/>
        <family val="2"/>
      </rPr>
      <t>AÇIKLAMA</t>
    </r>
  </si>
  <si>
    <r>
      <rPr>
        <b/>
        <sz val="4.5"/>
        <rFont val="Calibri"/>
        <family val="2"/>
      </rPr>
      <t>Onay makamı İl / Bakanlık</t>
    </r>
  </si>
  <si>
    <r>
      <rPr>
        <b/>
        <sz val="5"/>
        <rFont val="Calibri"/>
        <family val="2"/>
      </rPr>
      <t>Onay Tarihi</t>
    </r>
  </si>
  <si>
    <t>KONYAALTI</t>
  </si>
  <si>
    <t>ALANYA</t>
  </si>
  <si>
    <t>KAŞ</t>
  </si>
  <si>
    <t>KORKUTELİ</t>
  </si>
  <si>
    <t>ELMALI</t>
  </si>
  <si>
    <t>MANAVGAT</t>
  </si>
  <si>
    <t>GAZİPAŞA</t>
  </si>
  <si>
    <t>SERİK</t>
  </si>
  <si>
    <t>GÜNDOĞMUŞ</t>
  </si>
  <si>
    <t>KUMLUCA</t>
  </si>
  <si>
    <t>KEPEZ</t>
  </si>
  <si>
    <t>AKSU</t>
  </si>
  <si>
    <t>İLÇELER</t>
  </si>
  <si>
    <t>AKSEKİ</t>
  </si>
  <si>
    <t>DEMRE</t>
  </si>
  <si>
    <t>DÖŞEMEALTI</t>
  </si>
  <si>
    <t>FİNİKE</t>
  </si>
  <si>
    <t>İBRADI</t>
  </si>
  <si>
    <t>KEMER</t>
  </si>
  <si>
    <t>PAFTA /ADA- PARSEL</t>
  </si>
  <si>
    <t>MURATPAŞA</t>
  </si>
  <si>
    <t>İL ONAYLI</t>
  </si>
  <si>
    <t>MEKANSAL ONAYLI</t>
  </si>
  <si>
    <t>TOPLAM ONAYLI RAPOR</t>
  </si>
  <si>
    <t>TOPLAM MEKANSAL ONAYLI</t>
  </si>
  <si>
    <t>TOPLAM İL ONAYLI</t>
  </si>
  <si>
    <t>2022  ONAYLI RAPORLAR</t>
  </si>
  <si>
    <t>Seydiler</t>
  </si>
  <si>
    <t>O27-A-21-C-1-C  109 Ada 69 Parsel 2.16 Ha</t>
  </si>
  <si>
    <t>İL</t>
  </si>
  <si>
    <t>Koru</t>
  </si>
  <si>
    <t>P28-C-02-A-3-C  303 Ada 46 Parsel 0.71 Ha.</t>
  </si>
  <si>
    <t>Yazır</t>
  </si>
  <si>
    <t>P24-B-14-A-1-A  P24-B-14-A-1-D  104 Ada 44 Parsel 1,32 Ha.</t>
  </si>
  <si>
    <t xml:space="preserve">Siteler </t>
  </si>
  <si>
    <t>Hurma</t>
  </si>
  <si>
    <t>Toplu İş Alanı</t>
  </si>
  <si>
    <t>İl</t>
  </si>
  <si>
    <t>O25-A-13-B-1-A  o25-A-13-B-1-B  o25-A-13-B-1-D  o25-A-13-B-1-C  o25-A-13-B-4-A 20258 20259 parsel 4227 ada 1 parsel 20236 ada 1 parsel  6.11 Ha.</t>
  </si>
  <si>
    <t>O25-A-12-C-3-C  O25-A-13-D-4-D  O25-A-17-B-1-B  O25-A-17-B-2-A   O25-A-17-B-2-B  O25-A-18-A-1-A   O25-A-17-B-1-C   O25-A-17-B-2-D  O25-A-17-B-2-C   O25-A-18-A-1-D  61.02 ha</t>
  </si>
  <si>
    <t>Eminceler</t>
  </si>
  <si>
    <t>O26-A-12-A-1-B, O26-A-12-A-2-A, O26-A-12-A-2-D, O26-A-12-A-1-C 103 ada 14, 21,22, 23,157, 158, 159, 160, 171, 187, 210, 221, 223 ve 229 parseller  35.52 Ha</t>
  </si>
  <si>
    <t>Hatipler</t>
  </si>
  <si>
    <t>O26-B-19-D-4-A  74 parsel  ve 303 ada 48 parsel   0.89 Ha</t>
  </si>
  <si>
    <t>Toslak</t>
  </si>
  <si>
    <t xml:space="preserve">O27-C-14-D-2-A  O27-C-14-D-2-B  O27-C-14-D-2-C  153 ada 1 parsel.280 ada 36 parsel.  8.52 Ha. </t>
  </si>
  <si>
    <t>MEKANSAL</t>
  </si>
  <si>
    <t>Arapsuyu</t>
  </si>
  <si>
    <r>
      <t>O</t>
    </r>
    <r>
      <rPr>
        <sz val="8"/>
        <rFont val="Times New Roman"/>
        <family val="1"/>
        <charset val="162"/>
      </rPr>
      <t>25-A-13-B-4-B  7632 ADA 2 PARSEL 0.286 Ha.</t>
    </r>
  </si>
  <si>
    <t>Konaklı (Telatiye)</t>
  </si>
  <si>
    <t>O27-C-18-A-1-C  210 ad 2-3 Parseller  0.45 Ha.</t>
  </si>
  <si>
    <t>Aydınlık</t>
  </si>
  <si>
    <t>O25-A-12-A-4-D  20699 ada 11 Parsel 05 Ha.</t>
  </si>
  <si>
    <t>Bayatbademleri</t>
  </si>
  <si>
    <t xml:space="preserve">N24-C-24-A-2-A  148 ada 1 parsel 0.44 ha. </t>
  </si>
  <si>
    <t>Kalkan</t>
  </si>
  <si>
    <t>Kalamar mevkii</t>
  </si>
  <si>
    <t>P22-B-23-C-2-C  p22-B-23-C-2-D  18.93 Ha.</t>
  </si>
  <si>
    <t>Ünsal</t>
  </si>
  <si>
    <t>O25-A-08-B-4-A   O25-A-08-B-4-B  10732-10733-10735-10736 Parseller 4.26 Ha.</t>
  </si>
  <si>
    <t>N27d21d3a, N27d21d3b, N27d21d3c, N27d21d3d, N27d21d4b, N27d21c3c, N27d21c3d, N27d21c4a, N27d21c4c, N27d21c4d,N27d22d4d, O27a01a2b, O27a01a3b, O27a01b1a, O27a01b1d, O27a01b2b, O27a01b3c,O27a01b3d, O27a01b4a, O27a01b4b, O27a01b4c, O27a02a1a, O27a02a1b  28 Ha.</t>
  </si>
  <si>
    <t>Hacıilyas Mah.</t>
  </si>
  <si>
    <t>Belen Dağı  D1</t>
  </si>
  <si>
    <t xml:space="preserve">N27c16b2a, N27c16b2d, N27c16b3a, N27c16b3b, N27c16b3c, N27c16c2c, N27c16c3b,
N27c16c3c, N27c16c3d, N27c16c4c, N27c16d3d, N27c16d4a, N27c16d4c, N27c16d4d,
N27c17a4c, N27c17a4d, N27c17d1a, N27c17d1b, N27c17d1c, N27c17d1d, N27c17d4a,
N27c21a2a, N27c21a2b, N27c21b1a, N27c21b1b N27c16b1b, N27c16b1c,  27.8 Ha.
</t>
  </si>
  <si>
    <t>MANAVGAT-İBRADI-AKSEKİ Akdağ D-3 (RES)</t>
  </si>
  <si>
    <t>O25-A-13-B-3-B. O25-A-14-A-4-A  21845 ada 1 parsel 4059 ada 1 parsel 0.49 Ha.</t>
  </si>
  <si>
    <t>Liman</t>
  </si>
  <si>
    <t>O25-A-18-A-2-A   21828 ada 1 parsel  0.16 Ha.</t>
  </si>
  <si>
    <t xml:space="preserve">Belen </t>
  </si>
  <si>
    <t>P24-B-13-C-1-A  P24-B-13-C-1-D   1.62 Ha.</t>
  </si>
  <si>
    <t>Ilıca</t>
  </si>
  <si>
    <t>O26-B-19-D-4-C 208 ada 1 parsel  1,1 Ha.</t>
  </si>
  <si>
    <t xml:space="preserve">O26-B-18-A-4-C 130 ada 1 parsel  0.72 Ha </t>
  </si>
  <si>
    <t>Hacımehmetli</t>
  </si>
  <si>
    <t>Hükümet Konağı</t>
  </si>
  <si>
    <t>O27-C-20-D-3-B  O27-C-20-C-4-A   323 ada 2 parsel 1.92 Ha.</t>
  </si>
  <si>
    <t>Sarısu</t>
  </si>
  <si>
    <t>O25-A-17-B-2-B  9955-9956-9957-9959   Adalar</t>
  </si>
  <si>
    <t>Toplu İş Yeri  alanı</t>
  </si>
  <si>
    <t>Karşıyaka</t>
  </si>
  <si>
    <t>P24-B-11-C-2-B  P24-B-12-D-1-A  P24-B-11-C-2-C  P24-B-12-D-1-D 59 ada 5-6-9-10-16-17-19-25-53-67-96 parseller 19.21 ha</t>
  </si>
  <si>
    <t>Uluç</t>
  </si>
  <si>
    <t>O25-A-13-A-3-C   O25-A-13-D-2-B  10698 ada 4 parsel 0.69 ha</t>
  </si>
  <si>
    <t>Çukurbağ</t>
  </si>
  <si>
    <t>Sahil Güvenlik Komutanlığı</t>
  </si>
  <si>
    <t>P23-D-08-A-1-A 3.29 ha</t>
  </si>
  <si>
    <t>Garipce</t>
  </si>
  <si>
    <t>N24-B-17-C-3-C   N24-B-18-D-4-D  N24-B-23-A-1-A  110 ada 269-286-293 parseller 3.41 ha</t>
  </si>
  <si>
    <t>Cevizler</t>
  </si>
  <si>
    <t>Sülek köyiçi mevkii</t>
  </si>
  <si>
    <t>O27-A-22-D-4-A   O27-A-22-D-4-D     192 ada 15 parsel  1.55 ha</t>
  </si>
  <si>
    <t>ovacık</t>
  </si>
  <si>
    <t>O24-C-15-D-3-A  O24-C-15-D-3-B 215 ada 1-2 parseller 3.29 ha</t>
  </si>
  <si>
    <t>Hocalar</t>
  </si>
  <si>
    <t>O26-B-11-A-4-C  O26-B-11-D-1-B  177 ada 18 parsel  1.5 ha</t>
  </si>
  <si>
    <t>Varsak Yaylası</t>
  </si>
  <si>
    <t>N24-D-06-C-3-B  N24-D-06-C-3-C  125/14-15-16-17-18   144/16-17-18-19-20-21-22-23-24-26     170/5-6-7-8   171/1    172/1    11.41 Ha</t>
  </si>
  <si>
    <t>Düdenköy ve yakaçiflik arası  devlet yolu  doğusu</t>
  </si>
  <si>
    <t>O23-C-4-D-3-D O23-C-9-A-2-A  O23-C-9-A-2-B  O23-C-9-A-2-C  O23-C-9-A-2-D  O23-C-9-A-3-B O23-C-9-A-3-C  O23-C-9-D-2-B  O23-C-9-D-2-C  O23-C-9-D-3-B   52.16 Ha</t>
  </si>
  <si>
    <t>Kızıltoprak</t>
  </si>
  <si>
    <t xml:space="preserve">O25-A-15-A-2-C  2864 ada 7-8-9-10-11 parseller 0.46 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</si>
</sst>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9" x14ac:knownFonts="1">
    <font>
      <sz val="10"/>
      <color rgb="FF000000"/>
      <name val="Times New Roman"/>
      <charset val="204"/>
    </font>
    <font>
      <b/>
      <sz val="6"/>
      <name val="Calibri"/>
      <family val="2"/>
      <charset val="162"/>
    </font>
    <font>
      <b/>
      <sz val="4.5"/>
      <name val="Calibri"/>
      <family val="2"/>
      <charset val="162"/>
    </font>
    <font>
      <b/>
      <sz val="5"/>
      <name val="Calibri"/>
      <family val="2"/>
      <charset val="162"/>
    </font>
    <font>
      <sz val="5.5"/>
      <color rgb="FF000000"/>
      <name val="Calibri"/>
      <family val="2"/>
    </font>
    <font>
      <b/>
      <sz val="5"/>
      <name val="Calibri"/>
      <family val="2"/>
    </font>
    <font>
      <b/>
      <sz val="6"/>
      <name val="Calibri"/>
      <family val="2"/>
    </font>
    <font>
      <b/>
      <sz val="4.5"/>
      <name val="Calibri"/>
      <family val="2"/>
    </font>
    <font>
      <sz val="10"/>
      <color rgb="FF000000"/>
      <name val="Times New Roman"/>
      <family val="1"/>
      <charset val="162"/>
    </font>
    <font>
      <b/>
      <sz val="6"/>
      <name val="Times New Roman"/>
      <family val="1"/>
      <charset val="162"/>
    </font>
    <font>
      <sz val="8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0"/>
      <name val="Calibri"/>
      <family val="2"/>
      <charset val="162"/>
    </font>
    <font>
      <sz val="8"/>
      <color rgb="FF22222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3" fillId="0" borderId="6" xfId="0" applyFont="1" applyBorder="1"/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6" fillId="2" borderId="11" xfId="0" applyFont="1" applyFill="1" applyBorder="1" applyAlignment="1"/>
    <xf numFmtId="0" fontId="13" fillId="0" borderId="17" xfId="0" applyFont="1" applyBorder="1"/>
    <xf numFmtId="0" fontId="0" fillId="0" borderId="18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/>
    </xf>
    <xf numFmtId="0" fontId="13" fillId="4" borderId="12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13" fillId="3" borderId="12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showRowColHeaders="0" tabSelected="1" topLeftCell="A17" zoomScale="150" zoomScaleNormal="150" workbookViewId="0">
      <selection activeCell="G36" sqref="G36"/>
    </sheetView>
  </sheetViews>
  <sheetFormatPr defaultRowHeight="12.75" x14ac:dyDescent="0.2"/>
  <cols>
    <col min="1" max="1" width="3" style="4" customWidth="1"/>
    <col min="2" max="2" width="12" style="4" customWidth="1"/>
    <col min="3" max="3" width="14.6640625" customWidth="1"/>
    <col min="4" max="4" width="20.83203125" style="4" customWidth="1"/>
    <col min="5" max="5" width="65.5" customWidth="1"/>
    <col min="6" max="6" width="8.5" style="4" customWidth="1"/>
    <col min="7" max="7" width="7.83203125" style="4" customWidth="1"/>
    <col min="9" max="9" width="9.33203125" customWidth="1"/>
    <col min="11" max="11" width="9.33203125" customWidth="1"/>
  </cols>
  <sheetData>
    <row r="1" spans="1:7" ht="14.25" customHeight="1" x14ac:dyDescent="0.2">
      <c r="A1" s="57" t="s">
        <v>32</v>
      </c>
      <c r="B1" s="58"/>
      <c r="C1" s="58"/>
      <c r="D1" s="58"/>
      <c r="E1" s="58"/>
      <c r="F1" s="58"/>
      <c r="G1" s="58"/>
    </row>
    <row r="2" spans="1:7" ht="12" customHeight="1" x14ac:dyDescent="0.2">
      <c r="A2" s="7" t="s">
        <v>0</v>
      </c>
      <c r="B2" s="6" t="s">
        <v>1</v>
      </c>
      <c r="C2" s="1" t="s">
        <v>2</v>
      </c>
      <c r="D2" s="6" t="s">
        <v>3</v>
      </c>
      <c r="E2" s="8" t="s">
        <v>25</v>
      </c>
      <c r="F2" s="3" t="s">
        <v>4</v>
      </c>
      <c r="G2" s="5" t="s">
        <v>5</v>
      </c>
    </row>
    <row r="3" spans="1:7" ht="12" customHeight="1" x14ac:dyDescent="0.2">
      <c r="A3" s="2">
        <v>1</v>
      </c>
      <c r="B3" s="9" t="s">
        <v>11</v>
      </c>
      <c r="C3" s="9" t="s">
        <v>33</v>
      </c>
      <c r="D3" s="9"/>
      <c r="E3" s="45" t="s">
        <v>34</v>
      </c>
      <c r="F3" s="9" t="s">
        <v>35</v>
      </c>
      <c r="G3" s="10">
        <v>44565</v>
      </c>
    </row>
    <row r="4" spans="1:7" ht="12" customHeight="1" x14ac:dyDescent="0.2">
      <c r="A4" s="2">
        <v>2</v>
      </c>
      <c r="B4" s="9" t="s">
        <v>12</v>
      </c>
      <c r="C4" s="9" t="s">
        <v>36</v>
      </c>
      <c r="D4" s="15"/>
      <c r="E4" s="11" t="s">
        <v>37</v>
      </c>
      <c r="F4" s="9" t="s">
        <v>35</v>
      </c>
      <c r="G4" s="10">
        <v>44565</v>
      </c>
    </row>
    <row r="5" spans="1:7" ht="12" customHeight="1" x14ac:dyDescent="0.2">
      <c r="A5" s="2">
        <v>3</v>
      </c>
      <c r="B5" s="9" t="s">
        <v>15</v>
      </c>
      <c r="C5" s="9" t="s">
        <v>38</v>
      </c>
      <c r="D5" s="9"/>
      <c r="E5" s="11" t="s">
        <v>39</v>
      </c>
      <c r="F5" s="9" t="s">
        <v>35</v>
      </c>
      <c r="G5" s="10">
        <v>44579</v>
      </c>
    </row>
    <row r="6" spans="1:7" ht="25.5" customHeight="1" x14ac:dyDescent="0.2">
      <c r="A6" s="2">
        <v>4</v>
      </c>
      <c r="B6" s="9" t="s">
        <v>6</v>
      </c>
      <c r="C6" s="9" t="s">
        <v>40</v>
      </c>
      <c r="D6" s="15"/>
      <c r="E6" s="11" t="s">
        <v>44</v>
      </c>
      <c r="F6" s="9" t="s">
        <v>35</v>
      </c>
      <c r="G6" s="10">
        <v>44589</v>
      </c>
    </row>
    <row r="7" spans="1:7" ht="25.5" customHeight="1" x14ac:dyDescent="0.2">
      <c r="A7" s="2">
        <v>5</v>
      </c>
      <c r="B7" s="9" t="s">
        <v>7</v>
      </c>
      <c r="C7" s="9" t="s">
        <v>50</v>
      </c>
      <c r="D7" s="15"/>
      <c r="E7" s="11" t="s">
        <v>51</v>
      </c>
      <c r="F7" s="9" t="s">
        <v>52</v>
      </c>
      <c r="G7" s="10">
        <v>44589</v>
      </c>
    </row>
    <row r="8" spans="1:7" ht="36" customHeight="1" x14ac:dyDescent="0.2">
      <c r="A8" s="2">
        <v>6</v>
      </c>
      <c r="B8" s="9" t="s">
        <v>6</v>
      </c>
      <c r="C8" s="9" t="s">
        <v>41</v>
      </c>
      <c r="D8" s="9" t="s">
        <v>42</v>
      </c>
      <c r="E8" s="11" t="s">
        <v>45</v>
      </c>
      <c r="F8" s="9" t="s">
        <v>43</v>
      </c>
      <c r="G8" s="10">
        <v>44592</v>
      </c>
    </row>
    <row r="9" spans="1:7" ht="22.5" customHeight="1" x14ac:dyDescent="0.2">
      <c r="A9" s="2">
        <v>7</v>
      </c>
      <c r="B9" s="9" t="s">
        <v>13</v>
      </c>
      <c r="C9" s="9" t="s">
        <v>46</v>
      </c>
      <c r="D9" s="15"/>
      <c r="E9" s="12" t="s">
        <v>47</v>
      </c>
      <c r="F9" s="9" t="s">
        <v>35</v>
      </c>
      <c r="G9" s="10">
        <v>44602</v>
      </c>
    </row>
    <row r="10" spans="1:7" ht="12" customHeight="1" x14ac:dyDescent="0.2">
      <c r="A10" s="2">
        <v>8</v>
      </c>
      <c r="B10" s="9" t="s">
        <v>11</v>
      </c>
      <c r="C10" s="9" t="s">
        <v>48</v>
      </c>
      <c r="D10" s="15"/>
      <c r="E10" s="12" t="s">
        <v>49</v>
      </c>
      <c r="F10" s="9" t="s">
        <v>35</v>
      </c>
      <c r="G10" s="10">
        <v>44607</v>
      </c>
    </row>
    <row r="11" spans="1:7" ht="12" customHeight="1" x14ac:dyDescent="0.2">
      <c r="A11" s="2">
        <v>9</v>
      </c>
      <c r="B11" s="9" t="s">
        <v>8</v>
      </c>
      <c r="C11" s="9" t="s">
        <v>61</v>
      </c>
      <c r="D11" s="15" t="s">
        <v>62</v>
      </c>
      <c r="E11" s="12" t="s">
        <v>63</v>
      </c>
      <c r="F11" s="9" t="s">
        <v>52</v>
      </c>
      <c r="G11" s="10">
        <v>44608</v>
      </c>
    </row>
    <row r="12" spans="1:7" ht="45" customHeight="1" x14ac:dyDescent="0.2">
      <c r="A12" s="2">
        <v>10</v>
      </c>
      <c r="B12" s="9" t="s">
        <v>11</v>
      </c>
      <c r="C12" s="59" t="s">
        <v>70</v>
      </c>
      <c r="D12" s="60"/>
      <c r="E12" s="12" t="s">
        <v>66</v>
      </c>
      <c r="F12" s="9" t="s">
        <v>52</v>
      </c>
      <c r="G12" s="10">
        <v>44614</v>
      </c>
    </row>
    <row r="13" spans="1:7" ht="48.75" customHeight="1" x14ac:dyDescent="0.2">
      <c r="A13" s="2">
        <v>11</v>
      </c>
      <c r="B13" s="9" t="s">
        <v>19</v>
      </c>
      <c r="C13" s="9" t="s">
        <v>67</v>
      </c>
      <c r="D13" s="15" t="s">
        <v>68</v>
      </c>
      <c r="E13" s="50" t="s">
        <v>69</v>
      </c>
      <c r="F13" s="9" t="s">
        <v>52</v>
      </c>
      <c r="G13" s="10">
        <v>44614</v>
      </c>
    </row>
    <row r="14" spans="1:7" ht="12" customHeight="1" x14ac:dyDescent="0.2">
      <c r="A14" s="2">
        <v>12</v>
      </c>
      <c r="B14" s="9" t="s">
        <v>6</v>
      </c>
      <c r="C14" s="9" t="s">
        <v>53</v>
      </c>
      <c r="D14" s="15"/>
      <c r="E14" s="16" t="s">
        <v>54</v>
      </c>
      <c r="F14" s="9" t="s">
        <v>35</v>
      </c>
      <c r="G14" s="10">
        <v>44617</v>
      </c>
    </row>
    <row r="15" spans="1:7" ht="12" customHeight="1" x14ac:dyDescent="0.2">
      <c r="A15" s="2">
        <v>13</v>
      </c>
      <c r="B15" s="9" t="s">
        <v>7</v>
      </c>
      <c r="C15" s="9" t="s">
        <v>55</v>
      </c>
      <c r="D15" s="15"/>
      <c r="E15" s="49" t="s">
        <v>56</v>
      </c>
      <c r="F15" s="9" t="s">
        <v>35</v>
      </c>
      <c r="G15" s="10">
        <v>44617</v>
      </c>
    </row>
    <row r="16" spans="1:7" ht="12" customHeight="1" x14ac:dyDescent="0.2">
      <c r="A16" s="2">
        <v>14</v>
      </c>
      <c r="B16" s="9" t="s">
        <v>9</v>
      </c>
      <c r="C16" s="9" t="s">
        <v>59</v>
      </c>
      <c r="D16" s="15"/>
      <c r="E16" s="11" t="s">
        <v>60</v>
      </c>
      <c r="F16" s="9" t="s">
        <v>43</v>
      </c>
      <c r="G16" s="10">
        <v>44620</v>
      </c>
    </row>
    <row r="17" spans="1:7" ht="12" customHeight="1" x14ac:dyDescent="0.2">
      <c r="A17" s="2">
        <v>15</v>
      </c>
      <c r="B17" s="9" t="s">
        <v>6</v>
      </c>
      <c r="C17" s="9" t="s">
        <v>57</v>
      </c>
      <c r="D17" s="15"/>
      <c r="E17" s="11" t="s">
        <v>58</v>
      </c>
      <c r="F17" s="9" t="s">
        <v>35</v>
      </c>
      <c r="G17" s="10">
        <v>44621</v>
      </c>
    </row>
    <row r="18" spans="1:7" ht="12" customHeight="1" x14ac:dyDescent="0.2">
      <c r="A18" s="2">
        <v>16</v>
      </c>
      <c r="B18" s="9" t="s">
        <v>16</v>
      </c>
      <c r="C18" s="9" t="s">
        <v>64</v>
      </c>
      <c r="D18" s="15"/>
      <c r="E18" s="12" t="s">
        <v>65</v>
      </c>
      <c r="F18" s="9" t="s">
        <v>35</v>
      </c>
      <c r="G18" s="10">
        <v>44624</v>
      </c>
    </row>
    <row r="19" spans="1:7" ht="12" customHeight="1" x14ac:dyDescent="0.2">
      <c r="A19" s="2">
        <v>17</v>
      </c>
      <c r="B19" s="9" t="s">
        <v>6</v>
      </c>
      <c r="C19" s="9" t="s">
        <v>53</v>
      </c>
      <c r="D19" s="15"/>
      <c r="E19" s="13" t="s">
        <v>71</v>
      </c>
      <c r="F19" s="9" t="s">
        <v>35</v>
      </c>
      <c r="G19" s="10">
        <v>44635</v>
      </c>
    </row>
    <row r="20" spans="1:7" ht="12" customHeight="1" x14ac:dyDescent="0.2">
      <c r="A20" s="2">
        <v>18</v>
      </c>
      <c r="B20" s="9" t="s">
        <v>6</v>
      </c>
      <c r="C20" s="9" t="s">
        <v>72</v>
      </c>
      <c r="D20" s="15"/>
      <c r="E20" s="11" t="s">
        <v>73</v>
      </c>
      <c r="F20" s="9" t="s">
        <v>35</v>
      </c>
      <c r="G20" s="10">
        <v>44635</v>
      </c>
    </row>
    <row r="21" spans="1:7" ht="12" customHeight="1" x14ac:dyDescent="0.2">
      <c r="A21" s="2">
        <v>19</v>
      </c>
      <c r="B21" s="9" t="s">
        <v>15</v>
      </c>
      <c r="C21" s="9" t="s">
        <v>74</v>
      </c>
      <c r="D21" s="15"/>
      <c r="E21" s="11" t="s">
        <v>75</v>
      </c>
      <c r="F21" s="9" t="s">
        <v>35</v>
      </c>
      <c r="G21" s="10">
        <v>44645</v>
      </c>
    </row>
    <row r="22" spans="1:7" ht="12" customHeight="1" x14ac:dyDescent="0.2">
      <c r="A22" s="2">
        <v>20</v>
      </c>
      <c r="B22" s="9" t="s">
        <v>11</v>
      </c>
      <c r="C22" s="9" t="s">
        <v>76</v>
      </c>
      <c r="D22" s="15"/>
      <c r="E22" s="11" t="s">
        <v>78</v>
      </c>
      <c r="F22" s="9" t="s">
        <v>35</v>
      </c>
      <c r="G22" s="10">
        <v>44652</v>
      </c>
    </row>
    <row r="23" spans="1:7" ht="12" customHeight="1" x14ac:dyDescent="0.2">
      <c r="A23" s="2">
        <v>21</v>
      </c>
      <c r="B23" s="9" t="s">
        <v>11</v>
      </c>
      <c r="C23" s="9" t="s">
        <v>48</v>
      </c>
      <c r="D23" s="9"/>
      <c r="E23" s="11" t="s">
        <v>77</v>
      </c>
      <c r="F23" s="9" t="s">
        <v>35</v>
      </c>
      <c r="G23" s="10">
        <v>44652</v>
      </c>
    </row>
    <row r="24" spans="1:7" ht="12" customHeight="1" x14ac:dyDescent="0.2">
      <c r="A24" s="2">
        <v>22</v>
      </c>
      <c r="B24" s="9" t="s">
        <v>7</v>
      </c>
      <c r="C24" s="9" t="s">
        <v>79</v>
      </c>
      <c r="D24" s="15" t="s">
        <v>80</v>
      </c>
      <c r="E24" s="11" t="s">
        <v>81</v>
      </c>
      <c r="F24" s="9" t="s">
        <v>35</v>
      </c>
      <c r="G24" s="10">
        <v>44662</v>
      </c>
    </row>
    <row r="25" spans="1:7" ht="12" customHeight="1" x14ac:dyDescent="0.2">
      <c r="A25" s="2">
        <v>23</v>
      </c>
      <c r="B25" s="9" t="s">
        <v>24</v>
      </c>
      <c r="C25" s="9" t="s">
        <v>97</v>
      </c>
      <c r="D25" s="15"/>
      <c r="E25" s="11" t="s">
        <v>98</v>
      </c>
      <c r="F25" s="9" t="s">
        <v>52</v>
      </c>
      <c r="G25" s="10">
        <v>44670</v>
      </c>
    </row>
    <row r="26" spans="1:7" ht="12" customHeight="1" x14ac:dyDescent="0.2">
      <c r="A26" s="2">
        <v>24</v>
      </c>
      <c r="B26" s="9" t="s">
        <v>6</v>
      </c>
      <c r="C26" s="9" t="s">
        <v>82</v>
      </c>
      <c r="D26" s="15" t="s">
        <v>84</v>
      </c>
      <c r="E26" s="11" t="s">
        <v>83</v>
      </c>
      <c r="F26" s="9" t="s">
        <v>35</v>
      </c>
      <c r="G26" s="10">
        <v>44672</v>
      </c>
    </row>
    <row r="27" spans="1:7" ht="24" customHeight="1" x14ac:dyDescent="0.2">
      <c r="A27" s="2">
        <v>25</v>
      </c>
      <c r="B27" s="9" t="s">
        <v>15</v>
      </c>
      <c r="C27" s="9" t="s">
        <v>85</v>
      </c>
      <c r="D27" s="15"/>
      <c r="E27" s="11" t="s">
        <v>86</v>
      </c>
      <c r="F27" s="9" t="s">
        <v>35</v>
      </c>
      <c r="G27" s="10">
        <v>44678</v>
      </c>
    </row>
    <row r="28" spans="1:7" ht="12" customHeight="1" x14ac:dyDescent="0.2">
      <c r="A28" s="2">
        <v>26</v>
      </c>
      <c r="B28" s="9" t="s">
        <v>6</v>
      </c>
      <c r="C28" s="9" t="s">
        <v>87</v>
      </c>
      <c r="D28" s="15"/>
      <c r="E28" s="11" t="s">
        <v>88</v>
      </c>
      <c r="F28" s="9" t="s">
        <v>35</v>
      </c>
      <c r="G28" s="10">
        <v>44679</v>
      </c>
    </row>
    <row r="29" spans="1:7" ht="12" customHeight="1" x14ac:dyDescent="0.2">
      <c r="A29" s="2">
        <v>27</v>
      </c>
      <c r="B29" s="9" t="s">
        <v>8</v>
      </c>
      <c r="C29" s="9" t="s">
        <v>89</v>
      </c>
      <c r="D29" s="9" t="s">
        <v>90</v>
      </c>
      <c r="E29" s="11" t="s">
        <v>91</v>
      </c>
      <c r="F29" s="9" t="s">
        <v>35</v>
      </c>
      <c r="G29" s="10">
        <v>44679</v>
      </c>
    </row>
    <row r="30" spans="1:7" ht="22.5" customHeight="1" x14ac:dyDescent="0.2">
      <c r="A30" s="2">
        <v>28</v>
      </c>
      <c r="B30" s="9" t="s">
        <v>9</v>
      </c>
      <c r="C30" s="46" t="s">
        <v>92</v>
      </c>
      <c r="D30" s="9"/>
      <c r="E30" s="11" t="s">
        <v>93</v>
      </c>
      <c r="F30" s="9" t="s">
        <v>35</v>
      </c>
      <c r="G30" s="10">
        <v>44687</v>
      </c>
    </row>
    <row r="31" spans="1:7" ht="12" customHeight="1" x14ac:dyDescent="0.2">
      <c r="A31" s="2">
        <v>29</v>
      </c>
      <c r="B31" s="9" t="s">
        <v>11</v>
      </c>
      <c r="C31" s="46" t="s">
        <v>94</v>
      </c>
      <c r="D31" s="9" t="s">
        <v>95</v>
      </c>
      <c r="E31" s="12" t="s">
        <v>96</v>
      </c>
      <c r="F31" s="9" t="s">
        <v>35</v>
      </c>
      <c r="G31" s="10">
        <v>44687</v>
      </c>
    </row>
    <row r="32" spans="1:7" ht="12" customHeight="1" x14ac:dyDescent="0.2">
      <c r="A32" s="2">
        <v>30</v>
      </c>
      <c r="B32" s="9" t="s">
        <v>11</v>
      </c>
      <c r="C32" s="9" t="s">
        <v>99</v>
      </c>
      <c r="D32" s="9"/>
      <c r="E32" s="11" t="s">
        <v>100</v>
      </c>
      <c r="F32" s="9" t="s">
        <v>43</v>
      </c>
      <c r="G32" s="10">
        <v>44692</v>
      </c>
    </row>
    <row r="33" spans="1:7" ht="23.25" customHeight="1" x14ac:dyDescent="0.2">
      <c r="A33" s="2">
        <v>31</v>
      </c>
      <c r="B33" s="9" t="s">
        <v>9</v>
      </c>
      <c r="C33" s="9" t="s">
        <v>101</v>
      </c>
      <c r="D33" s="9"/>
      <c r="E33" s="11" t="s">
        <v>102</v>
      </c>
      <c r="F33" s="9" t="s">
        <v>35</v>
      </c>
      <c r="G33" s="10">
        <v>44704</v>
      </c>
    </row>
    <row r="34" spans="1:7" ht="34.5" customHeight="1" x14ac:dyDescent="0.2">
      <c r="A34" s="2">
        <v>32</v>
      </c>
      <c r="B34" s="9" t="s">
        <v>10</v>
      </c>
      <c r="C34" s="59" t="s">
        <v>103</v>
      </c>
      <c r="D34" s="60"/>
      <c r="E34" s="12" t="s">
        <v>104</v>
      </c>
      <c r="F34" s="9" t="s">
        <v>43</v>
      </c>
      <c r="G34" s="10">
        <v>44704</v>
      </c>
    </row>
    <row r="35" spans="1:7" ht="12" customHeight="1" x14ac:dyDescent="0.2">
      <c r="A35" s="2">
        <v>33</v>
      </c>
      <c r="B35" s="9" t="s">
        <v>26</v>
      </c>
      <c r="C35" s="9" t="s">
        <v>105</v>
      </c>
      <c r="D35" s="15"/>
      <c r="E35" s="11" t="s">
        <v>106</v>
      </c>
      <c r="F35" s="9" t="s">
        <v>35</v>
      </c>
      <c r="G35" s="10">
        <v>44714</v>
      </c>
    </row>
    <row r="36" spans="1:7" ht="12" customHeight="1" x14ac:dyDescent="0.2">
      <c r="A36" s="2">
        <v>34</v>
      </c>
      <c r="B36" s="9"/>
      <c r="C36" s="9"/>
      <c r="D36" s="15"/>
      <c r="E36" s="11"/>
      <c r="F36" s="9"/>
      <c r="G36" s="10"/>
    </row>
    <row r="37" spans="1:7" ht="12" customHeight="1" x14ac:dyDescent="0.2">
      <c r="A37" s="2">
        <v>35</v>
      </c>
      <c r="B37" s="9"/>
      <c r="C37" s="9"/>
      <c r="D37" s="9"/>
      <c r="E37" s="11"/>
      <c r="F37" s="9"/>
      <c r="G37" s="10"/>
    </row>
    <row r="38" spans="1:7" ht="12" customHeight="1" x14ac:dyDescent="0.2">
      <c r="A38" s="2">
        <v>36</v>
      </c>
      <c r="B38" s="9"/>
      <c r="C38" s="9"/>
      <c r="D38" s="9"/>
      <c r="E38" s="11"/>
      <c r="F38" s="9"/>
      <c r="G38" s="10"/>
    </row>
    <row r="39" spans="1:7" ht="12" customHeight="1" x14ac:dyDescent="0.2">
      <c r="A39" s="2">
        <v>37</v>
      </c>
      <c r="B39" s="9"/>
      <c r="C39" s="9"/>
      <c r="D39" s="9"/>
      <c r="E39" s="11"/>
      <c r="F39" s="9"/>
      <c r="G39" s="10"/>
    </row>
    <row r="40" spans="1:7" ht="12" customHeight="1" x14ac:dyDescent="0.2">
      <c r="A40" s="2">
        <v>38</v>
      </c>
      <c r="B40" s="9"/>
      <c r="C40" s="9"/>
      <c r="D40" s="47"/>
      <c r="E40" s="11"/>
      <c r="F40" s="9"/>
      <c r="G40" s="10"/>
    </row>
    <row r="41" spans="1:7" ht="12" customHeight="1" x14ac:dyDescent="0.2">
      <c r="A41" s="2">
        <v>39</v>
      </c>
      <c r="B41" s="9"/>
      <c r="C41" s="9"/>
      <c r="D41" s="48"/>
      <c r="E41" s="11"/>
      <c r="F41" s="9"/>
      <c r="G41" s="10"/>
    </row>
    <row r="42" spans="1:7" ht="12" customHeight="1" x14ac:dyDescent="0.2">
      <c r="A42" s="2">
        <v>40</v>
      </c>
      <c r="B42" s="9"/>
      <c r="C42" s="9"/>
      <c r="D42" s="9"/>
      <c r="E42" s="11"/>
      <c r="F42" s="9"/>
      <c r="G42" s="10"/>
    </row>
    <row r="43" spans="1:7" ht="12" customHeight="1" x14ac:dyDescent="0.2">
      <c r="A43" s="2">
        <v>41</v>
      </c>
      <c r="B43" s="9"/>
      <c r="C43" s="9"/>
      <c r="D43" s="9"/>
      <c r="E43" s="11"/>
      <c r="F43" s="9"/>
      <c r="G43" s="10"/>
    </row>
    <row r="44" spans="1:7" ht="12" customHeight="1" x14ac:dyDescent="0.2">
      <c r="A44" s="2">
        <v>42</v>
      </c>
      <c r="B44" s="9"/>
      <c r="C44" s="9"/>
      <c r="D44" s="15"/>
      <c r="E44" s="11"/>
      <c r="F44" s="9"/>
      <c r="G44" s="10"/>
    </row>
    <row r="45" spans="1:7" ht="12" customHeight="1" x14ac:dyDescent="0.2">
      <c r="A45" s="2">
        <v>43</v>
      </c>
      <c r="B45" s="9"/>
      <c r="C45" s="9"/>
      <c r="D45" s="9"/>
      <c r="E45" s="14"/>
      <c r="F45" s="9"/>
      <c r="G45" s="10"/>
    </row>
    <row r="46" spans="1:7" ht="12" customHeight="1" x14ac:dyDescent="0.2">
      <c r="A46" s="2">
        <v>44</v>
      </c>
      <c r="B46" s="9"/>
      <c r="C46" s="9"/>
      <c r="D46" s="15"/>
      <c r="E46" s="11"/>
      <c r="F46" s="9"/>
      <c r="G46" s="10"/>
    </row>
    <row r="47" spans="1:7" ht="12" customHeight="1" x14ac:dyDescent="0.2">
      <c r="A47" s="2">
        <v>45</v>
      </c>
      <c r="B47" s="9"/>
      <c r="C47" s="9"/>
      <c r="D47" s="15"/>
      <c r="E47" s="11"/>
      <c r="F47" s="9"/>
      <c r="G47" s="10"/>
    </row>
    <row r="48" spans="1:7" ht="12" customHeight="1" x14ac:dyDescent="0.2">
      <c r="A48" s="2">
        <v>46</v>
      </c>
      <c r="B48" s="9"/>
      <c r="C48" s="9"/>
      <c r="D48" s="47"/>
      <c r="E48" s="11"/>
      <c r="F48" s="9"/>
      <c r="G48" s="10"/>
    </row>
    <row r="49" spans="1:7" ht="12" customHeight="1" x14ac:dyDescent="0.2">
      <c r="A49" s="2">
        <v>47</v>
      </c>
      <c r="B49" s="9"/>
      <c r="C49" s="9"/>
      <c r="D49" s="15"/>
      <c r="E49" s="11"/>
      <c r="F49" s="9"/>
      <c r="G49" s="10"/>
    </row>
    <row r="50" spans="1:7" ht="12" customHeight="1" x14ac:dyDescent="0.2">
      <c r="A50" s="2">
        <v>48</v>
      </c>
      <c r="B50" s="9"/>
      <c r="C50" s="9"/>
      <c r="D50" s="9"/>
      <c r="E50" s="11"/>
      <c r="F50" s="9"/>
      <c r="G50" s="10"/>
    </row>
    <row r="51" spans="1:7" ht="12" customHeight="1" x14ac:dyDescent="0.2">
      <c r="A51" s="2">
        <v>49</v>
      </c>
      <c r="B51" s="9"/>
      <c r="C51" s="9"/>
      <c r="D51" s="15"/>
      <c r="E51" s="11"/>
      <c r="F51" s="9"/>
      <c r="G51" s="10"/>
    </row>
    <row r="52" spans="1:7" ht="12" customHeight="1" x14ac:dyDescent="0.2">
      <c r="A52" s="2">
        <v>50</v>
      </c>
      <c r="B52" s="9"/>
      <c r="C52" s="9"/>
      <c r="D52" s="9"/>
      <c r="E52" s="11"/>
      <c r="F52" s="9"/>
      <c r="G52" s="10"/>
    </row>
    <row r="53" spans="1:7" ht="12" customHeight="1" x14ac:dyDescent="0.2">
      <c r="A53" s="2">
        <v>51</v>
      </c>
      <c r="B53" s="9"/>
      <c r="C53" s="9"/>
      <c r="D53" s="17"/>
      <c r="E53" s="11"/>
      <c r="F53" s="9"/>
      <c r="G53" s="10"/>
    </row>
    <row r="54" spans="1:7" ht="12" customHeight="1" x14ac:dyDescent="0.2">
      <c r="A54" s="2">
        <v>52</v>
      </c>
      <c r="B54" s="9"/>
      <c r="C54" s="9"/>
      <c r="D54" s="9"/>
      <c r="E54" s="11"/>
      <c r="F54" s="9"/>
      <c r="G54" s="10"/>
    </row>
    <row r="55" spans="1:7" ht="12" customHeight="1" x14ac:dyDescent="0.2">
      <c r="A55" s="2">
        <v>53</v>
      </c>
      <c r="B55" s="9"/>
      <c r="C55" s="9"/>
      <c r="D55" s="9"/>
      <c r="E55" s="11"/>
      <c r="F55" s="9"/>
      <c r="G55" s="10"/>
    </row>
    <row r="56" spans="1:7" ht="12" customHeight="1" x14ac:dyDescent="0.2">
      <c r="A56" s="2">
        <v>54</v>
      </c>
      <c r="B56" s="9"/>
      <c r="C56" s="9"/>
      <c r="D56" s="15"/>
      <c r="E56" s="11"/>
      <c r="F56" s="9"/>
      <c r="G56" s="10"/>
    </row>
    <row r="57" spans="1:7" ht="12" customHeight="1" x14ac:dyDescent="0.2">
      <c r="A57" s="2">
        <v>55</v>
      </c>
      <c r="B57" s="9"/>
      <c r="C57" s="9"/>
      <c r="D57" s="9"/>
      <c r="E57" s="11"/>
      <c r="F57" s="9"/>
      <c r="G57" s="10"/>
    </row>
    <row r="58" spans="1:7" ht="12" customHeight="1" x14ac:dyDescent="0.2">
      <c r="A58" s="2">
        <v>56</v>
      </c>
      <c r="B58" s="9"/>
      <c r="C58" s="9"/>
      <c r="D58" s="15"/>
      <c r="E58" s="11"/>
      <c r="F58" s="9"/>
      <c r="G58" s="10"/>
    </row>
    <row r="59" spans="1:7" ht="12" customHeight="1" x14ac:dyDescent="0.2">
      <c r="A59" s="2">
        <v>57</v>
      </c>
      <c r="B59" s="9"/>
      <c r="C59" s="9"/>
      <c r="D59" s="9"/>
      <c r="E59" s="11"/>
      <c r="F59" s="9"/>
      <c r="G59" s="10"/>
    </row>
    <row r="60" spans="1:7" ht="12" customHeight="1" x14ac:dyDescent="0.2">
      <c r="A60" s="2">
        <v>58</v>
      </c>
      <c r="B60" s="9"/>
      <c r="C60" s="9"/>
      <c r="D60" s="9"/>
      <c r="E60" s="11"/>
      <c r="F60" s="9"/>
      <c r="G60" s="10"/>
    </row>
    <row r="61" spans="1:7" ht="12" customHeight="1" x14ac:dyDescent="0.2">
      <c r="A61" s="2">
        <v>59</v>
      </c>
      <c r="B61" s="9"/>
      <c r="C61" s="9"/>
      <c r="D61" s="9"/>
      <c r="E61" s="11"/>
      <c r="F61" s="9"/>
      <c r="G61" s="10"/>
    </row>
    <row r="62" spans="1:7" ht="12" customHeight="1" x14ac:dyDescent="0.2">
      <c r="A62" s="2">
        <v>60</v>
      </c>
      <c r="B62" s="9"/>
      <c r="C62" s="9"/>
      <c r="D62" s="9"/>
      <c r="E62" s="11"/>
      <c r="F62" s="9"/>
      <c r="G62" s="10"/>
    </row>
    <row r="63" spans="1:7" ht="12" customHeight="1" x14ac:dyDescent="0.2">
      <c r="A63" s="2">
        <v>61</v>
      </c>
      <c r="B63" s="9"/>
      <c r="C63" s="9"/>
      <c r="D63" s="9"/>
      <c r="E63" s="11"/>
      <c r="F63" s="9"/>
      <c r="G63" s="10"/>
    </row>
    <row r="64" spans="1:7" ht="12" customHeight="1" x14ac:dyDescent="0.2">
      <c r="A64" s="2">
        <v>62</v>
      </c>
      <c r="B64" s="9"/>
      <c r="C64" s="9"/>
      <c r="D64" s="9"/>
      <c r="E64" s="11"/>
      <c r="F64" s="9"/>
      <c r="G64" s="10"/>
    </row>
    <row r="65" spans="1:7" ht="12" customHeight="1" x14ac:dyDescent="0.2">
      <c r="A65" s="2">
        <v>63</v>
      </c>
      <c r="B65" s="9"/>
      <c r="C65" s="9"/>
      <c r="D65" s="9"/>
      <c r="E65" s="11"/>
      <c r="F65" s="9"/>
      <c r="G65" s="10"/>
    </row>
    <row r="66" spans="1:7" ht="12" customHeight="1" x14ac:dyDescent="0.2">
      <c r="A66" s="2">
        <v>64</v>
      </c>
      <c r="B66" s="9"/>
      <c r="C66" s="9"/>
      <c r="D66" s="9"/>
      <c r="E66" s="11"/>
      <c r="F66" s="9"/>
      <c r="G66" s="10"/>
    </row>
    <row r="67" spans="1:7" ht="12" customHeight="1" x14ac:dyDescent="0.2">
      <c r="A67" s="2">
        <v>65</v>
      </c>
      <c r="B67" s="9"/>
      <c r="C67" s="9"/>
      <c r="D67" s="9"/>
      <c r="E67" s="11"/>
      <c r="F67" s="9"/>
      <c r="G67" s="10"/>
    </row>
    <row r="68" spans="1:7" ht="12" customHeight="1" x14ac:dyDescent="0.2">
      <c r="A68" s="2">
        <v>66</v>
      </c>
      <c r="B68" s="9"/>
      <c r="C68" s="9"/>
      <c r="D68" s="9"/>
      <c r="E68" s="11"/>
      <c r="F68" s="9"/>
      <c r="G68" s="10"/>
    </row>
    <row r="69" spans="1:7" ht="12" customHeight="1" x14ac:dyDescent="0.2">
      <c r="A69" s="2">
        <v>67</v>
      </c>
      <c r="B69" s="9"/>
      <c r="C69" s="9"/>
      <c r="D69" s="9"/>
      <c r="E69" s="11"/>
      <c r="F69" s="9"/>
      <c r="G69" s="10"/>
    </row>
    <row r="70" spans="1:7" ht="12" customHeight="1" x14ac:dyDescent="0.2">
      <c r="A70" s="2">
        <v>68</v>
      </c>
      <c r="B70" s="9"/>
      <c r="C70" s="9"/>
      <c r="D70" s="9"/>
      <c r="E70" s="11"/>
      <c r="F70" s="9"/>
      <c r="G70" s="10"/>
    </row>
    <row r="71" spans="1:7" ht="12" customHeight="1" x14ac:dyDescent="0.2">
      <c r="A71" s="2">
        <v>69</v>
      </c>
      <c r="B71" s="9"/>
      <c r="C71" s="9"/>
      <c r="D71" s="9"/>
      <c r="E71" s="11"/>
      <c r="F71" s="9"/>
      <c r="G71" s="10"/>
    </row>
    <row r="72" spans="1:7" ht="12" customHeight="1" x14ac:dyDescent="0.2">
      <c r="A72" s="2">
        <v>70</v>
      </c>
      <c r="B72" s="9"/>
      <c r="C72" s="9"/>
      <c r="D72" s="9"/>
      <c r="E72" s="11"/>
      <c r="F72" s="9"/>
      <c r="G72" s="10"/>
    </row>
    <row r="73" spans="1:7" ht="12" customHeight="1" x14ac:dyDescent="0.2">
      <c r="A73" s="2">
        <v>71</v>
      </c>
      <c r="B73" s="9"/>
      <c r="C73" s="9"/>
      <c r="D73" s="9"/>
      <c r="E73" s="11"/>
      <c r="F73" s="9"/>
      <c r="G73" s="10"/>
    </row>
    <row r="74" spans="1:7" ht="12" customHeight="1" x14ac:dyDescent="0.2">
      <c r="A74" s="26"/>
      <c r="B74" s="27"/>
      <c r="C74" s="28"/>
      <c r="D74" s="27"/>
      <c r="E74" s="29"/>
      <c r="F74" s="27"/>
      <c r="G74" s="30"/>
    </row>
    <row r="75" spans="1:7" ht="12" customHeight="1" x14ac:dyDescent="0.2">
      <c r="A75" s="24"/>
      <c r="B75" s="19"/>
      <c r="C75" s="20"/>
      <c r="D75" s="19"/>
      <c r="E75" s="25"/>
      <c r="F75" s="19"/>
      <c r="G75" s="23"/>
    </row>
    <row r="76" spans="1:7" ht="12" customHeight="1" thickBot="1" x14ac:dyDescent="0.25">
      <c r="A76"/>
      <c r="B76" s="19"/>
      <c r="C76" s="20"/>
      <c r="D76" s="21"/>
      <c r="E76" s="22"/>
      <c r="F76" s="19"/>
      <c r="G76" s="23"/>
    </row>
    <row r="77" spans="1:7" ht="13.5" thickBot="1" x14ac:dyDescent="0.25">
      <c r="A77" s="18"/>
      <c r="B77" s="41" t="s">
        <v>18</v>
      </c>
      <c r="C77" s="35" t="s">
        <v>27</v>
      </c>
      <c r="D77" s="34" t="s">
        <v>28</v>
      </c>
    </row>
    <row r="78" spans="1:7" x14ac:dyDescent="0.2">
      <c r="B78" s="33" t="s">
        <v>19</v>
      </c>
      <c r="C78" s="37">
        <f>COUNTIF(B2:B73,B78)-D78</f>
        <v>0</v>
      </c>
      <c r="D78" s="38">
        <f>COUNTIFS(B3:B73, "AKSEKİ", F3:F73, "MEKANSAL")</f>
        <v>1</v>
      </c>
    </row>
    <row r="79" spans="1:7" x14ac:dyDescent="0.2">
      <c r="B79" s="42" t="s">
        <v>17</v>
      </c>
      <c r="C79" s="43">
        <f>COUNTIF(B2:B73,B79)-D79</f>
        <v>0</v>
      </c>
      <c r="D79" s="44">
        <f>COUNTIFS(B3:B73, "AKSU", F3:F73, "MEKANSAL")</f>
        <v>0</v>
      </c>
    </row>
    <row r="80" spans="1:7" x14ac:dyDescent="0.2">
      <c r="B80" s="42" t="s">
        <v>7</v>
      </c>
      <c r="C80" s="43">
        <f>COUNTIF(B2:B73,B80)-D80</f>
        <v>2</v>
      </c>
      <c r="D80" s="44">
        <f>COUNTIFS(B3:B73, "ALANYA", F3:F73, "MEKANSAL")</f>
        <v>1</v>
      </c>
    </row>
    <row r="81" spans="2:5" x14ac:dyDescent="0.2">
      <c r="B81" s="42" t="s">
        <v>20</v>
      </c>
      <c r="C81" s="43">
        <f>COUNTIF(B2:B73,B81)-D81</f>
        <v>0</v>
      </c>
      <c r="D81" s="44">
        <f>COUNTIFS(B3:B73, "DEMRE", F3:F73, "MEKANSAL")</f>
        <v>0</v>
      </c>
    </row>
    <row r="82" spans="2:5" x14ac:dyDescent="0.2">
      <c r="B82" s="42" t="s">
        <v>21</v>
      </c>
      <c r="C82" s="43">
        <f>COUNTIF(B2:B73,B82)-D82</f>
        <v>0</v>
      </c>
      <c r="D82" s="44">
        <f>COUNTIFS(B3:B73, "DÖŞEMEALTI", F3:F73, "MEKANSAL")</f>
        <v>0</v>
      </c>
    </row>
    <row r="83" spans="2:5" x14ac:dyDescent="0.2">
      <c r="B83" s="42" t="s">
        <v>10</v>
      </c>
      <c r="C83" s="43">
        <f>COUNTIF(B2:B73,B83)-D83</f>
        <v>1</v>
      </c>
      <c r="D83" s="44">
        <f>COUNTIFS(B3:B73, "ELMALI", F3:F73, "MEKANSAL")</f>
        <v>0</v>
      </c>
    </row>
    <row r="84" spans="2:5" x14ac:dyDescent="0.2">
      <c r="B84" s="42" t="s">
        <v>22</v>
      </c>
      <c r="C84" s="43">
        <f>COUNTIF(B2:B73,B84)-D84</f>
        <v>0</v>
      </c>
      <c r="D84" s="44">
        <f>COUNTIFS(B3:B73, "FİNİKE", F3:F73, "MEKANSAL")</f>
        <v>0</v>
      </c>
    </row>
    <row r="85" spans="2:5" x14ac:dyDescent="0.2">
      <c r="B85" s="42" t="s">
        <v>12</v>
      </c>
      <c r="C85" s="43">
        <f>COUNTIF(B2:B73,B85)-D85</f>
        <v>1</v>
      </c>
      <c r="D85" s="44">
        <f>COUNTIFS(B3:B73, "GAZİPAŞA", F3:F73, "MEKANSAL")</f>
        <v>0</v>
      </c>
    </row>
    <row r="86" spans="2:5" x14ac:dyDescent="0.2">
      <c r="B86" s="42" t="s">
        <v>14</v>
      </c>
      <c r="C86" s="43">
        <f>COUNTIF(B2:B73,B86)-D86</f>
        <v>0</v>
      </c>
      <c r="D86" s="44">
        <f>COUNTIFS(B3:B73, "GÜNDOĞMUŞ", F3:F73, "MEKANSAL")</f>
        <v>0</v>
      </c>
    </row>
    <row r="87" spans="2:5" x14ac:dyDescent="0.2">
      <c r="B87" s="42" t="s">
        <v>23</v>
      </c>
      <c r="C87" s="43">
        <f>COUNTIF(B2:B73,B87)-D87</f>
        <v>0</v>
      </c>
      <c r="D87" s="44">
        <f>COUNTIFS(B3:B73, "İBRADI", F3:F73, "MEKANSAL")</f>
        <v>0</v>
      </c>
    </row>
    <row r="88" spans="2:5" x14ac:dyDescent="0.2">
      <c r="B88" s="42" t="s">
        <v>8</v>
      </c>
      <c r="C88" s="43">
        <f>COUNTIF(B2:B73,B88)-D88</f>
        <v>1</v>
      </c>
      <c r="D88" s="44">
        <f>COUNTIFS(B3:B73, "KAŞ", F3:F73, "MEKANSAL")</f>
        <v>1</v>
      </c>
    </row>
    <row r="89" spans="2:5" x14ac:dyDescent="0.2">
      <c r="B89" s="42" t="s">
        <v>24</v>
      </c>
      <c r="C89" s="43">
        <f>COUNTIF(B2:B73,B89)-D89</f>
        <v>0</v>
      </c>
      <c r="D89" s="44">
        <f>COUNTIFS(B3:B73, "KEMER", F3:F73, "MEKANSAL")</f>
        <v>1</v>
      </c>
    </row>
    <row r="90" spans="2:5" x14ac:dyDescent="0.2">
      <c r="B90" s="42" t="s">
        <v>16</v>
      </c>
      <c r="C90" s="43">
        <f>COUNTIF(B2:B73,B90)-D90</f>
        <v>1</v>
      </c>
      <c r="D90" s="44">
        <f>COUNTIFS(B3:B73, "KEPEZ", F3:F73, "MEKANSAL")</f>
        <v>0</v>
      </c>
    </row>
    <row r="91" spans="2:5" x14ac:dyDescent="0.2">
      <c r="B91" s="42" t="s">
        <v>6</v>
      </c>
      <c r="C91" s="43">
        <f>COUNTIF(B2:B73,B91)-D91</f>
        <v>8</v>
      </c>
      <c r="D91" s="44">
        <f>COUNTIFS(B3:B73, "KONYAALTI", F3:F73, "MEKANSAL")</f>
        <v>0</v>
      </c>
    </row>
    <row r="92" spans="2:5" x14ac:dyDescent="0.2">
      <c r="B92" s="42" t="s">
        <v>9</v>
      </c>
      <c r="C92" s="43">
        <f>COUNTIF(B2:B73,B92)-D92</f>
        <v>3</v>
      </c>
      <c r="D92" s="44">
        <f>COUNTIFS(B3:B73, "KORKUTELİ", F3:F73, "MEKANSAL")</f>
        <v>0</v>
      </c>
    </row>
    <row r="93" spans="2:5" x14ac:dyDescent="0.2">
      <c r="B93" s="42" t="s">
        <v>15</v>
      </c>
      <c r="C93" s="43">
        <f>COUNTIF(B2:B73,B93)-D93</f>
        <v>3</v>
      </c>
      <c r="D93" s="44">
        <f>COUNTIFS(B3:B73, "KUMLUCA", F3:F73, "MEKANSAL")</f>
        <v>0</v>
      </c>
    </row>
    <row r="94" spans="2:5" x14ac:dyDescent="0.2">
      <c r="B94" s="42" t="s">
        <v>11</v>
      </c>
      <c r="C94" s="43">
        <f>COUNTIF(B2:B73,B94)-D94</f>
        <v>6</v>
      </c>
      <c r="D94" s="44">
        <f>COUNTIFS(B3:B73, "MANAVGAT", F3:F73, "MEKANSAL")</f>
        <v>1</v>
      </c>
    </row>
    <row r="95" spans="2:5" x14ac:dyDescent="0.2">
      <c r="B95" s="42" t="s">
        <v>26</v>
      </c>
      <c r="C95" s="43">
        <f>COUNTIF(B2:B73,B95)-D95</f>
        <v>1</v>
      </c>
      <c r="D95" s="44">
        <f>COUNTIFS(B3:B73, "MURATPAŞA", F3:F73, "MEKANSAL")</f>
        <v>0</v>
      </c>
    </row>
    <row r="96" spans="2:5" ht="13.5" thickBot="1" x14ac:dyDescent="0.25">
      <c r="B96" s="33" t="s">
        <v>13</v>
      </c>
      <c r="C96" s="37">
        <f>COUNTIF(B2:B73,B96)-D96</f>
        <v>1</v>
      </c>
      <c r="D96" s="39">
        <f>COUNTIFS(B2:B73, "SERİK", F2:F73, "MEKANSAL")</f>
        <v>0</v>
      </c>
      <c r="E96" s="36"/>
    </row>
    <row r="97" spans="1:7" ht="13.5" thickBot="1" x14ac:dyDescent="0.25">
      <c r="A97"/>
      <c r="B97" s="53" t="s">
        <v>31</v>
      </c>
      <c r="C97" s="54"/>
      <c r="D97" s="32">
        <f>SUM(C78:C96)</f>
        <v>28</v>
      </c>
      <c r="F97"/>
      <c r="G97"/>
    </row>
    <row r="98" spans="1:7" ht="13.5" thickBot="1" x14ac:dyDescent="0.25">
      <c r="A98"/>
      <c r="B98" s="51" t="s">
        <v>30</v>
      </c>
      <c r="C98" s="52"/>
      <c r="D98" s="40">
        <f>SUM(D78:D96)</f>
        <v>5</v>
      </c>
      <c r="F98"/>
      <c r="G98"/>
    </row>
    <row r="99" spans="1:7" ht="13.5" thickBot="1" x14ac:dyDescent="0.25">
      <c r="A99"/>
      <c r="B99" s="55" t="s">
        <v>29</v>
      </c>
      <c r="C99" s="56"/>
      <c r="D99" s="31">
        <f>B110</f>
        <v>33</v>
      </c>
      <c r="F99"/>
      <c r="G99"/>
    </row>
    <row r="106" spans="1:7" hidden="1" x14ac:dyDescent="0.2"/>
    <row r="107" spans="1:7" hidden="1" x14ac:dyDescent="0.2">
      <c r="B107" s="4">
        <f>D97</f>
        <v>28</v>
      </c>
    </row>
    <row r="108" spans="1:7" hidden="1" x14ac:dyDescent="0.2">
      <c r="B108" s="4">
        <f>D98</f>
        <v>5</v>
      </c>
    </row>
    <row r="109" spans="1:7" hidden="1" x14ac:dyDescent="0.2"/>
    <row r="110" spans="1:7" hidden="1" x14ac:dyDescent="0.2">
      <c r="B110" s="4">
        <f>B107+B108</f>
        <v>33</v>
      </c>
    </row>
  </sheetData>
  <mergeCells count="6">
    <mergeCell ref="B98:C98"/>
    <mergeCell ref="B97:C97"/>
    <mergeCell ref="B99:C99"/>
    <mergeCell ref="A1:G1"/>
    <mergeCell ref="C12:D12"/>
    <mergeCell ref="C34:D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Gürer</dc:creator>
  <cp:lastModifiedBy>Tan Gürer</cp:lastModifiedBy>
  <dcterms:created xsi:type="dcterms:W3CDTF">2020-12-03T10:42:38Z</dcterms:created>
  <dcterms:modified xsi:type="dcterms:W3CDTF">2022-06-02T07:31:33Z</dcterms:modified>
</cp:coreProperties>
</file>